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2\gorsovet$\9 - Сессии АОСД\2026 год\6 - Июнь\Решения на печать\№ 14-215р  О внесении изм. в решение от 12.12.2025 № 7-82р О бюджета 2026-2028 годы\"/>
    </mc:Choice>
  </mc:AlternateContent>
  <xr:revisionPtr revIDLastSave="0" documentId="13_ncr:1_{DD4A3C6F-EC9F-461A-9541-6D6CB4A8A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 по источникам" sheetId="3" r:id="rId1"/>
  </sheets>
  <definedNames>
    <definedName name="APPT" localSheetId="0">'Отчет по источникам'!$B$33</definedName>
    <definedName name="FIO" localSheetId="0">'Отчет по источникам'!$G$33</definedName>
    <definedName name="SIGN" localSheetId="0">'Отчет по источникам'!$B$33:$G$33</definedName>
    <definedName name="_xlnm.Print_Titles" localSheetId="0">'Отчет по источникам'!$14:$15</definedName>
    <definedName name="_xlnm.Print_Area" localSheetId="0">'Отчет по источникам'!$A$1:$G$41</definedName>
  </definedNames>
  <calcPr calcId="191029"/>
</workbook>
</file>

<file path=xl/calcChain.xml><?xml version="1.0" encoding="utf-8"?>
<calcChain xmlns="http://schemas.openxmlformats.org/spreadsheetml/2006/main">
  <c r="E20" i="3" l="1"/>
  <c r="E37" i="3" s="1"/>
  <c r="F31" i="3"/>
  <c r="F30" i="3" s="1"/>
  <c r="F29" i="3" s="1"/>
  <c r="E30" i="3"/>
  <c r="E26" i="3"/>
  <c r="E25" i="3" s="1"/>
  <c r="E22" i="3"/>
  <c r="E41" i="3" s="1"/>
  <c r="F20" i="3" l="1"/>
  <c r="G22" i="3" s="1"/>
  <c r="G41" i="3" s="1"/>
  <c r="E29" i="3"/>
  <c r="F22" i="3"/>
  <c r="F41" i="3" s="1"/>
  <c r="F26" i="3"/>
  <c r="F25" i="3" s="1"/>
  <c r="G30" i="3"/>
  <c r="G29" i="3" s="1"/>
  <c r="G28" i="3" s="1"/>
  <c r="G26" i="3" s="1"/>
  <c r="E19" i="3" l="1"/>
  <c r="F21" i="3" l="1"/>
  <c r="E24" i="3" l="1"/>
  <c r="E23" i="3" s="1"/>
  <c r="G21" i="3" l="1"/>
  <c r="G20" i="3" s="1"/>
  <c r="G19" i="3" l="1"/>
  <c r="G37" i="3" s="1"/>
  <c r="G25" i="3"/>
  <c r="G24" i="3" l="1"/>
  <c r="G23" i="3" s="1"/>
  <c r="F24" i="3"/>
  <c r="F23" i="3" s="1"/>
  <c r="G36" i="3" l="1"/>
  <c r="G35" i="3" s="1"/>
  <c r="G34" i="3" s="1"/>
  <c r="G18" i="3"/>
  <c r="G40" i="3"/>
  <c r="G39" i="3" s="1"/>
  <c r="G38" i="3" s="1"/>
  <c r="E21" i="3"/>
  <c r="G33" i="3" l="1"/>
  <c r="G17" i="3" s="1"/>
  <c r="E40" i="3"/>
  <c r="E39" i="3" s="1"/>
  <c r="E38" i="3" s="1"/>
  <c r="E18" i="3" l="1"/>
  <c r="E36" i="3"/>
  <c r="E35" i="3" s="1"/>
  <c r="E34" i="3" s="1"/>
  <c r="E33" i="3" s="1"/>
  <c r="F40" i="3"/>
  <c r="F39" i="3" s="1"/>
  <c r="F38" i="3" s="1"/>
  <c r="E17" i="3" l="1"/>
  <c r="F19" i="3" l="1"/>
  <c r="F37" i="3" s="1"/>
  <c r="F36" i="3" l="1"/>
  <c r="F35" i="3" s="1"/>
  <c r="F34" i="3" s="1"/>
  <c r="F33" i="3" s="1"/>
  <c r="F18" i="3"/>
  <c r="F17" i="3" l="1"/>
</calcChain>
</file>

<file path=xl/sharedStrings.xml><?xml version="1.0" encoding="utf-8"?>
<sst xmlns="http://schemas.openxmlformats.org/spreadsheetml/2006/main" count="93" uniqueCount="66">
  <si>
    <t>01000000000000000</t>
  </si>
  <si>
    <t>ИСТОЧНИКИ ВНУТРЕННЕГО ФИНАНСИРОВАНИЯ ДЕФИЦИТОВ БЮДЖЕТОВ</t>
  </si>
  <si>
    <t>01020000000000000</t>
  </si>
  <si>
    <t>Кредиты кредитных организаций в валюте Российской Федерации</t>
  </si>
  <si>
    <t>01030000000000000</t>
  </si>
  <si>
    <t>01030100000000000</t>
  </si>
  <si>
    <t>01050000000000000</t>
  </si>
  <si>
    <t>Изменение остатков средств на счетах по учету средств бюджетов</t>
  </si>
  <si>
    <t>рублей</t>
  </si>
  <si>
    <t>01020000000000700</t>
  </si>
  <si>
    <t>01020000000000800</t>
  </si>
  <si>
    <t>01030100000000700</t>
  </si>
  <si>
    <t>01030100000000800</t>
  </si>
  <si>
    <t>Увеличение прочих остатков денежных средств бюджетов</t>
  </si>
  <si>
    <t>Уменьшение прочих остатков денежных средств бюджетов</t>
  </si>
  <si>
    <t>Увеличение остатков средств бюджетов</t>
  </si>
  <si>
    <t>Уменьшение остатков средств бюджетов</t>
  </si>
  <si>
    <t>01050000000000500</t>
  </si>
  <si>
    <t>01050200000000500</t>
  </si>
  <si>
    <t>Увеличение прочих остатков средств бюджетов</t>
  </si>
  <si>
    <t>01050201000000510</t>
  </si>
  <si>
    <t>01050000000000600</t>
  </si>
  <si>
    <t>01050200000000600</t>
  </si>
  <si>
    <t>01050201000000610</t>
  </si>
  <si>
    <t>Уменьшение прочих остатков средств бюджетов</t>
  </si>
  <si>
    <t xml:space="preserve">Приложение 1    </t>
  </si>
  <si>
    <t>№                     п/п</t>
  </si>
  <si>
    <t>Наименование кода классификации источников финансирования дефицитов бюджетов</t>
  </si>
  <si>
    <t xml:space="preserve"> Код классификации источников финансирования дефицитов бюджетов</t>
  </si>
  <si>
    <t>главного администратора источников финансирования дефицитов бюджетов</t>
  </si>
  <si>
    <t>группы, подгруппы, статьи, подстатьи, элемента, подвида, аналитической группы  вида источников финансирования дефицитов бюджетов</t>
  </si>
  <si>
    <t>Привлечение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</si>
  <si>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
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</si>
  <si>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</si>
  <si>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</si>
  <si>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</si>
  <si>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</si>
  <si>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Сумма 
на 2026 год</t>
  </si>
  <si>
    <t>Сумма 
на 2027 год</t>
  </si>
  <si>
    <t>к решению Ачинского окружного</t>
  </si>
  <si>
    <t>Сумма 
на 2028 год</t>
  </si>
  <si>
    <t>740</t>
  </si>
  <si>
    <t>01020000140000710</t>
  </si>
  <si>
    <t>Привлечение муниципальными округами кредитов от кредитных организаций в валюте Российской Федерации</t>
  </si>
  <si>
    <t>01020000140000810</t>
  </si>
  <si>
    <t>Погашение муниципальными округами кредитов от кредитных организаций в валюте Российской Федерации</t>
  </si>
  <si>
    <t>01030100140000710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</si>
  <si>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</si>
  <si>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01030100145200710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</si>
  <si>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 (бюджетные кредиты на пополнение остатка средств на едином счете бюджета)</t>
  </si>
  <si>
    <t>01030100140000810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</si>
  <si>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</si>
  <si>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01030100145200810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</si>
  <si>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 (бюджетные кредиты на пополнение остатка средств на едином счете бюджета)</t>
  </si>
  <si>
    <t>Увеличение прочих остатков денежных средств бюджетов муниципальных округов</t>
  </si>
  <si>
    <t>01050201140000510</t>
  </si>
  <si>
    <t>01050201140000610</t>
  </si>
  <si>
    <t>Уменьшение прочих остатков денежных средств бюджетов муниципальных округов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</si>
  <si>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 (бюджетные кредиты из краевого бюджета)</t>
  </si>
  <si>
    <t>01030100145100710</t>
  </si>
  <si>
    <t>01030100145100810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</si>
  <si>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 (бюджетные кредиты из краевого бюджета)</t>
  </si>
  <si>
    <t>Источники внутреннего финансирования дефицита бюджета Ачинского муниципального округа
на 2026 год и плановый период 2027 - 2028 годов</t>
  </si>
  <si>
    <t>Финансовое управление Администрации Ачинского муниципального округа</t>
  </si>
  <si>
    <t>Совета депутатов от 12.12.2025 № 7-82р</t>
  </si>
  <si>
    <t>Совета депутатов от 30.06.2026 № 14-215р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</si>
</sst>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04"/>
    </font>
    <font>
      <b/>
      <sz val="10"/>
      <color indexed="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 applyProtection="1">
      <alignment horizontal="left" vertical="top" indent="6"/>
      <protection locked="0"/>
    </xf>
    <xf numFmtId="0" fontId="3" fillId="0" borderId="0" xfId="0" applyFont="1"/>
    <xf numFmtId="0" fontId="2" fillId="0" borderId="0" xfId="1" applyFont="1" applyAlignment="1" applyProtection="1">
      <alignment vertical="top"/>
      <protection locked="0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4"/>
  <sheetViews>
    <sheetView showGridLines="0" tabSelected="1" zoomScaleNormal="100" zoomScaleSheetLayoutView="100" workbookViewId="0">
      <selection activeCell="D9" sqref="D9"/>
    </sheetView>
  </sheetViews>
  <sheetFormatPr defaultColWidth="9.140625" defaultRowHeight="12.75" customHeight="1" outlineLevelRow="3" x14ac:dyDescent="0.25"/>
  <cols>
    <col min="1" max="1" width="5.7109375" style="5" customWidth="1"/>
    <col min="2" max="2" width="17.42578125" style="2" customWidth="1"/>
    <col min="3" max="3" width="22.42578125" style="2" customWidth="1"/>
    <col min="4" max="4" width="66.42578125" style="2" customWidth="1"/>
    <col min="5" max="5" width="18.85546875" style="2" customWidth="1"/>
    <col min="6" max="7" width="18.7109375" style="2" customWidth="1"/>
    <col min="8" max="8" width="9.140625" style="2"/>
    <col min="9" max="9" width="17.28515625" style="2" bestFit="1" customWidth="1"/>
    <col min="10" max="10" width="15.42578125" style="2" bestFit="1" customWidth="1"/>
    <col min="11" max="11" width="17.5703125" style="2" customWidth="1"/>
    <col min="12" max="16384" width="9.140625" style="2"/>
  </cols>
  <sheetData>
    <row r="1" spans="1:7" ht="15.75" x14ac:dyDescent="0.25">
      <c r="E1" s="3" t="s">
        <v>25</v>
      </c>
    </row>
    <row r="2" spans="1:7" ht="15.75" x14ac:dyDescent="0.25">
      <c r="E2" s="3" t="s">
        <v>39</v>
      </c>
    </row>
    <row r="3" spans="1:7" ht="15.75" x14ac:dyDescent="0.25">
      <c r="E3" s="3" t="s">
        <v>65</v>
      </c>
    </row>
    <row r="4" spans="1:7" ht="12.75" customHeight="1" x14ac:dyDescent="0.25">
      <c r="E4" s="3"/>
    </row>
    <row r="5" spans="1:7" ht="15.75" x14ac:dyDescent="0.25">
      <c r="E5" s="3" t="s">
        <v>25</v>
      </c>
    </row>
    <row r="6" spans="1:7" ht="15.75" x14ac:dyDescent="0.25">
      <c r="C6" s="3"/>
      <c r="E6" s="3" t="s">
        <v>39</v>
      </c>
    </row>
    <row r="7" spans="1:7" ht="15.75" x14ac:dyDescent="0.25">
      <c r="C7" s="3"/>
      <c r="E7" s="3" t="s">
        <v>64</v>
      </c>
    </row>
    <row r="8" spans="1:7" ht="15.75" x14ac:dyDescent="0.25">
      <c r="C8" s="3"/>
    </row>
    <row r="9" spans="1:7" ht="15.75" x14ac:dyDescent="0.25">
      <c r="F9" s="1"/>
    </row>
    <row r="10" spans="1:7" ht="15.75" x14ac:dyDescent="0.25"/>
    <row r="11" spans="1:7" ht="34.5" customHeight="1" x14ac:dyDescent="0.3">
      <c r="A11" s="16" t="s">
        <v>62</v>
      </c>
      <c r="B11" s="16"/>
      <c r="C11" s="16"/>
      <c r="D11" s="16"/>
      <c r="E11" s="16"/>
      <c r="F11" s="16"/>
      <c r="G11" s="16"/>
    </row>
    <row r="12" spans="1:7" ht="15.75" x14ac:dyDescent="0.25"/>
    <row r="13" spans="1:7" ht="15.75" x14ac:dyDescent="0.25">
      <c r="G13" s="4" t="s">
        <v>8</v>
      </c>
    </row>
    <row r="14" spans="1:7" ht="40.5" customHeight="1" x14ac:dyDescent="0.25">
      <c r="A14" s="17" t="s">
        <v>26</v>
      </c>
      <c r="B14" s="22" t="s">
        <v>28</v>
      </c>
      <c r="C14" s="23"/>
      <c r="D14" s="17" t="s">
        <v>27</v>
      </c>
      <c r="E14" s="18" t="s">
        <v>37</v>
      </c>
      <c r="F14" s="18" t="s">
        <v>38</v>
      </c>
      <c r="G14" s="20" t="s">
        <v>40</v>
      </c>
    </row>
    <row r="15" spans="1:7" ht="130.5" customHeight="1" x14ac:dyDescent="0.25">
      <c r="A15" s="17"/>
      <c r="B15" s="7" t="s">
        <v>29</v>
      </c>
      <c r="C15" s="7" t="s">
        <v>30</v>
      </c>
      <c r="D15" s="17"/>
      <c r="E15" s="19"/>
      <c r="F15" s="19"/>
      <c r="G15" s="21"/>
    </row>
    <row r="16" spans="1:7" ht="31.5" x14ac:dyDescent="0.25">
      <c r="A16" s="10">
        <v>1</v>
      </c>
      <c r="B16" s="7" t="s">
        <v>41</v>
      </c>
      <c r="D16" s="12" t="s">
        <v>63</v>
      </c>
      <c r="E16" s="12"/>
      <c r="F16" s="12"/>
      <c r="G16" s="12"/>
    </row>
    <row r="17" spans="1:11" ht="31.5" x14ac:dyDescent="0.25">
      <c r="A17" s="6">
        <v>2</v>
      </c>
      <c r="B17" s="7" t="s">
        <v>41</v>
      </c>
      <c r="C17" s="7" t="s">
        <v>0</v>
      </c>
      <c r="D17" s="11" t="s">
        <v>1</v>
      </c>
      <c r="E17" s="13">
        <f>E18+E23+E33</f>
        <v>435519172.96999872</v>
      </c>
      <c r="F17" s="13">
        <f>F18+F23+F33</f>
        <v>96150141.510000035</v>
      </c>
      <c r="G17" s="13">
        <f t="shared" ref="G17" si="0">G18+G23+G33</f>
        <v>4552151.1699999571</v>
      </c>
      <c r="J17" s="14"/>
      <c r="K17" s="14"/>
    </row>
    <row r="18" spans="1:11" ht="18.75" customHeight="1" outlineLevel="1" x14ac:dyDescent="0.25">
      <c r="A18" s="10">
        <v>3</v>
      </c>
      <c r="B18" s="7" t="s">
        <v>41</v>
      </c>
      <c r="C18" s="7" t="s">
        <v>2</v>
      </c>
      <c r="D18" s="11" t="s">
        <v>3</v>
      </c>
      <c r="E18" s="8">
        <f>E19-E21</f>
        <v>258758770.77999997</v>
      </c>
      <c r="F18" s="8">
        <f t="shared" ref="F18:G18" si="1">F19-F21</f>
        <v>153962705.09000003</v>
      </c>
      <c r="G18" s="8">
        <f t="shared" si="1"/>
        <v>4552151.1699999571</v>
      </c>
      <c r="J18" s="14"/>
    </row>
    <row r="19" spans="1:11" ht="31.5" outlineLevel="1" x14ac:dyDescent="0.25">
      <c r="A19" s="6">
        <v>4</v>
      </c>
      <c r="B19" s="7" t="s">
        <v>41</v>
      </c>
      <c r="C19" s="7" t="s">
        <v>9</v>
      </c>
      <c r="D19" s="11" t="s">
        <v>31</v>
      </c>
      <c r="E19" s="13">
        <f>E20</f>
        <v>969258770.77999997</v>
      </c>
      <c r="F19" s="9">
        <f>F20</f>
        <v>823221475.87</v>
      </c>
      <c r="G19" s="9">
        <f>G20</f>
        <v>827773627.03999996</v>
      </c>
      <c r="J19" s="14"/>
    </row>
    <row r="20" spans="1:11" ht="31.5" outlineLevel="3" x14ac:dyDescent="0.25">
      <c r="A20" s="10">
        <v>5</v>
      </c>
      <c r="B20" s="7" t="s">
        <v>41</v>
      </c>
      <c r="C20" s="7" t="s">
        <v>42</v>
      </c>
      <c r="D20" s="11" t="s">
        <v>43</v>
      </c>
      <c r="E20" s="13">
        <f>410500000+38882000+224344082.11+300000000-4467311.33</f>
        <v>969258770.77999997</v>
      </c>
      <c r="F20" s="9">
        <f>E20-300000000+40000000+96150141.51+17812563.58</f>
        <v>823221475.87</v>
      </c>
      <c r="G20" s="9">
        <f>G21+4552151.17</f>
        <v>827773627.03999996</v>
      </c>
      <c r="J20" s="14"/>
    </row>
    <row r="21" spans="1:11" ht="34.5" customHeight="1" outlineLevel="3" x14ac:dyDescent="0.25">
      <c r="A21" s="6">
        <v>6</v>
      </c>
      <c r="B21" s="7" t="s">
        <v>41</v>
      </c>
      <c r="C21" s="7" t="s">
        <v>10</v>
      </c>
      <c r="D21" s="11" t="s">
        <v>32</v>
      </c>
      <c r="E21" s="13">
        <f>E22</f>
        <v>710500000</v>
      </c>
      <c r="F21" s="9">
        <f>F22</f>
        <v>669258770.77999997</v>
      </c>
      <c r="G21" s="9">
        <f>G22</f>
        <v>823221475.87</v>
      </c>
    </row>
    <row r="22" spans="1:11" ht="31.5" outlineLevel="3" x14ac:dyDescent="0.25">
      <c r="A22" s="10">
        <v>7</v>
      </c>
      <c r="B22" s="7" t="s">
        <v>41</v>
      </c>
      <c r="C22" s="7" t="s">
        <v>44</v>
      </c>
      <c r="D22" s="11" t="s">
        <v>45</v>
      </c>
      <c r="E22" s="13">
        <f>410500000+300000000</f>
        <v>710500000</v>
      </c>
      <c r="F22" s="9">
        <f>E20-300000000</f>
        <v>669258770.77999997</v>
      </c>
      <c r="G22" s="9">
        <f>F20</f>
        <v>823221475.87</v>
      </c>
    </row>
    <row r="23" spans="1:11" ht="32.25" customHeight="1" outlineLevel="1" x14ac:dyDescent="0.25">
      <c r="A23" s="6">
        <v>8</v>
      </c>
      <c r="B23" s="7" t="s">
        <v>41</v>
      </c>
      <c r="C23" s="7" t="s">
        <v>4</v>
      </c>
      <c r="D23" s="11" t="s">
        <v>33</v>
      </c>
      <c r="E23" s="13">
        <f>E24</f>
        <v>-21069436.419999957</v>
      </c>
      <c r="F23" s="13">
        <f t="shared" ref="F23:G23" si="2">F24</f>
        <v>-57812563.579999998</v>
      </c>
      <c r="G23" s="13">
        <f t="shared" si="2"/>
        <v>0</v>
      </c>
    </row>
    <row r="24" spans="1:11" ht="31.5" outlineLevel="2" x14ac:dyDescent="0.25">
      <c r="A24" s="10">
        <v>9</v>
      </c>
      <c r="B24" s="7" t="s">
        <v>41</v>
      </c>
      <c r="C24" s="7" t="s">
        <v>5</v>
      </c>
      <c r="D24" s="11" t="s">
        <v>34</v>
      </c>
      <c r="E24" s="9">
        <f>E25-E29</f>
        <v>-21069436.419999957</v>
      </c>
      <c r="F24" s="9">
        <f t="shared" ref="F24:G24" si="3">F25-F29</f>
        <v>-57812563.579999998</v>
      </c>
      <c r="G24" s="9">
        <f t="shared" si="3"/>
        <v>0</v>
      </c>
    </row>
    <row r="25" spans="1:11" s="5" customFormat="1" ht="47.25" outlineLevel="2" x14ac:dyDescent="0.25">
      <c r="A25" s="6">
        <v>10</v>
      </c>
      <c r="B25" s="7" t="s">
        <v>41</v>
      </c>
      <c r="C25" s="7" t="s">
        <v>11</v>
      </c>
      <c r="D25" s="11" t="s">
        <v>35</v>
      </c>
      <c r="E25" s="9">
        <f>E26</f>
        <v>793849563.58000004</v>
      </c>
      <c r="F25" s="9">
        <f>F26</f>
        <v>0</v>
      </c>
      <c r="G25" s="9">
        <f t="shared" ref="G25" si="4">G26</f>
        <v>0</v>
      </c>
      <c r="I25" s="15"/>
    </row>
    <row r="26" spans="1:11" s="5" customFormat="1" ht="47.25" outlineLevel="3" x14ac:dyDescent="0.25">
      <c r="A26" s="10">
        <v>11</v>
      </c>
      <c r="B26" s="7" t="s">
        <v>41</v>
      </c>
      <c r="C26" s="7" t="s">
        <v>46</v>
      </c>
      <c r="D26" s="11" t="s">
        <v>47</v>
      </c>
      <c r="E26" s="9">
        <f>E27+E28</f>
        <v>793849563.58000004</v>
      </c>
      <c r="F26" s="9">
        <f>F28</f>
        <v>0</v>
      </c>
      <c r="G26" s="9">
        <f>G28</f>
        <v>0</v>
      </c>
      <c r="I26" s="15"/>
    </row>
    <row r="27" spans="1:11" s="5" customFormat="1" ht="63" outlineLevel="3" x14ac:dyDescent="0.25">
      <c r="A27" s="6">
        <v>12</v>
      </c>
      <c r="B27" s="7" t="s">
        <v>41</v>
      </c>
      <c r="C27" s="7" t="s">
        <v>59</v>
      </c>
      <c r="D27" s="11" t="s">
        <v>58</v>
      </c>
      <c r="E27" s="9">
        <v>17812563.579999998</v>
      </c>
      <c r="F27" s="9">
        <v>0</v>
      </c>
      <c r="G27" s="9">
        <v>0</v>
      </c>
    </row>
    <row r="28" spans="1:11" s="5" customFormat="1" ht="63" outlineLevel="2" x14ac:dyDescent="0.25">
      <c r="A28" s="10">
        <v>13</v>
      </c>
      <c r="B28" s="7" t="s">
        <v>41</v>
      </c>
      <c r="C28" s="7" t="s">
        <v>48</v>
      </c>
      <c r="D28" s="11" t="s">
        <v>49</v>
      </c>
      <c r="E28" s="9">
        <v>776037000</v>
      </c>
      <c r="F28" s="9">
        <v>0</v>
      </c>
      <c r="G28" s="9">
        <f>G29</f>
        <v>0</v>
      </c>
      <c r="I28" s="15"/>
    </row>
    <row r="29" spans="1:11" s="5" customFormat="1" ht="47.25" outlineLevel="3" x14ac:dyDescent="0.25">
      <c r="A29" s="6">
        <v>14</v>
      </c>
      <c r="B29" s="7" t="s">
        <v>41</v>
      </c>
      <c r="C29" s="7" t="s">
        <v>12</v>
      </c>
      <c r="D29" s="11" t="s">
        <v>36</v>
      </c>
      <c r="E29" s="9">
        <f>E30</f>
        <v>814919000</v>
      </c>
      <c r="F29" s="9">
        <f>F30</f>
        <v>57812563.579999998</v>
      </c>
      <c r="G29" s="9">
        <f>G30</f>
        <v>0</v>
      </c>
    </row>
    <row r="30" spans="1:11" s="5" customFormat="1" ht="47.25" outlineLevel="3" x14ac:dyDescent="0.25">
      <c r="A30" s="10">
        <v>15</v>
      </c>
      <c r="B30" s="7" t="s">
        <v>41</v>
      </c>
      <c r="C30" s="7" t="s">
        <v>50</v>
      </c>
      <c r="D30" s="11" t="s">
        <v>51</v>
      </c>
      <c r="E30" s="9">
        <f>E31+E32</f>
        <v>814919000</v>
      </c>
      <c r="F30" s="9">
        <f>F31</f>
        <v>57812563.579999998</v>
      </c>
      <c r="G30" s="9">
        <f>G32</f>
        <v>0</v>
      </c>
    </row>
    <row r="31" spans="1:11" s="5" customFormat="1" ht="63" outlineLevel="3" x14ac:dyDescent="0.25">
      <c r="A31" s="6">
        <v>16</v>
      </c>
      <c r="B31" s="7" t="s">
        <v>41</v>
      </c>
      <c r="C31" s="7" t="s">
        <v>60</v>
      </c>
      <c r="D31" s="11" t="s">
        <v>61</v>
      </c>
      <c r="E31" s="9">
        <v>38882000</v>
      </c>
      <c r="F31" s="9">
        <f>40000000+17812563.58</f>
        <v>57812563.579999998</v>
      </c>
      <c r="G31" s="9">
        <v>0</v>
      </c>
    </row>
    <row r="32" spans="1:11" s="5" customFormat="1" ht="63" outlineLevel="3" x14ac:dyDescent="0.25">
      <c r="A32" s="10">
        <v>17</v>
      </c>
      <c r="B32" s="7" t="s">
        <v>41</v>
      </c>
      <c r="C32" s="7" t="s">
        <v>52</v>
      </c>
      <c r="D32" s="11" t="s">
        <v>53</v>
      </c>
      <c r="E32" s="9">
        <v>776037000</v>
      </c>
      <c r="F32" s="9">
        <v>0</v>
      </c>
      <c r="G32" s="9">
        <v>0</v>
      </c>
    </row>
    <row r="33" spans="1:7" s="5" customFormat="1" ht="16.5" customHeight="1" outlineLevel="1" x14ac:dyDescent="0.25">
      <c r="A33" s="6">
        <v>18</v>
      </c>
      <c r="B33" s="7" t="s">
        <v>41</v>
      </c>
      <c r="C33" s="7" t="s">
        <v>6</v>
      </c>
      <c r="D33" s="11" t="s">
        <v>7</v>
      </c>
      <c r="E33" s="8">
        <f>E34+E38</f>
        <v>197829838.6099987</v>
      </c>
      <c r="F33" s="8">
        <f>F34+F38</f>
        <v>0</v>
      </c>
      <c r="G33" s="8">
        <f>G34+G38</f>
        <v>0</v>
      </c>
    </row>
    <row r="34" spans="1:7" s="5" customFormat="1" ht="16.5" customHeight="1" outlineLevel="1" x14ac:dyDescent="0.25">
      <c r="A34" s="10">
        <v>19</v>
      </c>
      <c r="B34" s="7" t="s">
        <v>41</v>
      </c>
      <c r="C34" s="7" t="s">
        <v>17</v>
      </c>
      <c r="D34" s="11" t="s">
        <v>15</v>
      </c>
      <c r="E34" s="9">
        <f>E35</f>
        <v>-11095501601.370001</v>
      </c>
      <c r="F34" s="9">
        <f>F35</f>
        <v>-9837914001.7000008</v>
      </c>
      <c r="G34" s="9">
        <f>G35</f>
        <v>-10186909987.049999</v>
      </c>
    </row>
    <row r="35" spans="1:7" s="5" customFormat="1" ht="15.75" outlineLevel="2" x14ac:dyDescent="0.25">
      <c r="A35" s="6">
        <v>20</v>
      </c>
      <c r="B35" s="7" t="s">
        <v>41</v>
      </c>
      <c r="C35" s="7" t="s">
        <v>18</v>
      </c>
      <c r="D35" s="11" t="s">
        <v>19</v>
      </c>
      <c r="E35" s="9">
        <f t="shared" ref="E35:G35" si="5">E36</f>
        <v>-11095501601.370001</v>
      </c>
      <c r="F35" s="9">
        <f t="shared" si="5"/>
        <v>-9837914001.7000008</v>
      </c>
      <c r="G35" s="9">
        <f t="shared" si="5"/>
        <v>-10186909987.049999</v>
      </c>
    </row>
    <row r="36" spans="1:7" s="5" customFormat="1" ht="15.75" outlineLevel="2" x14ac:dyDescent="0.25">
      <c r="A36" s="10">
        <v>21</v>
      </c>
      <c r="B36" s="7" t="s">
        <v>41</v>
      </c>
      <c r="C36" s="7" t="s">
        <v>20</v>
      </c>
      <c r="D36" s="11" t="s">
        <v>13</v>
      </c>
      <c r="E36" s="9">
        <f>E37</f>
        <v>-11095501601.370001</v>
      </c>
      <c r="F36" s="9">
        <f>F37</f>
        <v>-9837914001.7000008</v>
      </c>
      <c r="G36" s="9">
        <f>G37</f>
        <v>-10186909987.049999</v>
      </c>
    </row>
    <row r="37" spans="1:7" s="5" customFormat="1" ht="31.5" outlineLevel="3" x14ac:dyDescent="0.25">
      <c r="A37" s="6">
        <v>22</v>
      </c>
      <c r="B37" s="7" t="s">
        <v>41</v>
      </c>
      <c r="C37" s="7" t="s">
        <v>55</v>
      </c>
      <c r="D37" s="11" t="s">
        <v>54</v>
      </c>
      <c r="E37" s="9">
        <f>-9332393267.01-E20-E26</f>
        <v>-11095501601.370001</v>
      </c>
      <c r="F37" s="9">
        <f>-9014692525.83-F19-F26</f>
        <v>-9837914001.7000008</v>
      </c>
      <c r="G37" s="9">
        <f>-9359136360.01-G19-G26</f>
        <v>-10186909987.049999</v>
      </c>
    </row>
    <row r="38" spans="1:7" s="5" customFormat="1" ht="15.75" outlineLevel="3" x14ac:dyDescent="0.25">
      <c r="A38" s="10">
        <v>23</v>
      </c>
      <c r="B38" s="7" t="s">
        <v>41</v>
      </c>
      <c r="C38" s="7" t="s">
        <v>21</v>
      </c>
      <c r="D38" s="11" t="s">
        <v>16</v>
      </c>
      <c r="E38" s="9">
        <f t="shared" ref="E38:E39" si="6">E39</f>
        <v>11293331439.98</v>
      </c>
      <c r="F38" s="9">
        <f t="shared" ref="F38" si="7">F39</f>
        <v>9837914001.7000008</v>
      </c>
      <c r="G38" s="9">
        <f t="shared" ref="G38" si="8">G39</f>
        <v>10186909987.050001</v>
      </c>
    </row>
    <row r="39" spans="1:7" s="5" customFormat="1" ht="15.75" outlineLevel="3" x14ac:dyDescent="0.25">
      <c r="A39" s="6">
        <v>24</v>
      </c>
      <c r="B39" s="7" t="s">
        <v>41</v>
      </c>
      <c r="C39" s="7" t="s">
        <v>22</v>
      </c>
      <c r="D39" s="11" t="s">
        <v>24</v>
      </c>
      <c r="E39" s="9">
        <f t="shared" si="6"/>
        <v>11293331439.98</v>
      </c>
      <c r="F39" s="9">
        <f t="shared" ref="F39" si="9">F40</f>
        <v>9837914001.7000008</v>
      </c>
      <c r="G39" s="9">
        <f t="shared" ref="G39" si="10">G40</f>
        <v>10186909987.050001</v>
      </c>
    </row>
    <row r="40" spans="1:7" s="5" customFormat="1" ht="15.75" x14ac:dyDescent="0.25">
      <c r="A40" s="10">
        <v>25</v>
      </c>
      <c r="B40" s="7" t="s">
        <v>41</v>
      </c>
      <c r="C40" s="7" t="s">
        <v>23</v>
      </c>
      <c r="D40" s="11" t="s">
        <v>14</v>
      </c>
      <c r="E40" s="9">
        <f>E41</f>
        <v>11293331439.98</v>
      </c>
      <c r="F40" s="9">
        <f t="shared" ref="F40:G40" si="11">F41</f>
        <v>9837914001.7000008</v>
      </c>
      <c r="G40" s="9">
        <f t="shared" si="11"/>
        <v>10186909987.050001</v>
      </c>
    </row>
    <row r="41" spans="1:7" s="5" customFormat="1" ht="35.25" customHeight="1" x14ac:dyDescent="0.25">
      <c r="A41" s="6">
        <v>26</v>
      </c>
      <c r="B41" s="7" t="s">
        <v>41</v>
      </c>
      <c r="C41" s="7" t="s">
        <v>56</v>
      </c>
      <c r="D41" s="11" t="s">
        <v>57</v>
      </c>
      <c r="E41" s="9">
        <f>9767912439.98+E22+E30</f>
        <v>11293331439.98</v>
      </c>
      <c r="F41" s="9">
        <f>9110842667.34+F22+F30</f>
        <v>9837914001.7000008</v>
      </c>
      <c r="G41" s="9">
        <f>9363688511.18+G22+G30</f>
        <v>10186909987.050001</v>
      </c>
    </row>
    <row r="44" spans="1:7" ht="15.75" x14ac:dyDescent="0.25"/>
  </sheetData>
  <mergeCells count="7">
    <mergeCell ref="A11:G11"/>
    <mergeCell ref="A14:A15"/>
    <mergeCell ref="D14:D15"/>
    <mergeCell ref="E14:E15"/>
    <mergeCell ref="F14:F15"/>
    <mergeCell ref="G14:G15"/>
    <mergeCell ref="B14:C14"/>
  </mergeCells>
  <pageMargins left="1.1811023622047245" right="0.59055118110236227" top="0.78740157480314965" bottom="0.78740157480314965" header="0" footer="0"/>
  <pageSetup paperSize="9" scale="50" orientation="portrait" useFirstPageNumber="1" r:id="rId1"/>
  <headerFooter differentOddEven="1">
    <oddHeader>&amp;C&amp;"Times New Roman,обычный"&amp;12
&amp;P</oddHeader>
    <evenHeader>&amp;C&amp;"Times New Roman,обычный"&amp;12
&amp;P</even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 по источникам</vt:lpstr>
      <vt:lpstr>'Отчет по источникам'!APPT</vt:lpstr>
      <vt:lpstr>'Отчет по источникам'!FIO</vt:lpstr>
      <vt:lpstr>'Отчет по источникам'!SIGN</vt:lpstr>
      <vt:lpstr>'Отчет по источникам'!Заголовки_для_печати</vt:lpstr>
      <vt:lpstr>'Отчет по источникам'!Область_печати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2026-03-18T07:34:41Z</cp:lastPrinted>
  <dcterms:created xsi:type="dcterms:W3CDTF">2002-03-11T10:22:12Z</dcterms:created>
  <dcterms:modified xsi:type="dcterms:W3CDTF">2026-07-02T02:27:54Z</dcterms:modified>
</cp:coreProperties>
</file>