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20" yWindow="-120" windowWidth="29040" windowHeight="15840"/>
  </bookViews>
  <sheets>
    <sheet name="приложение 4" sheetId="6" r:id="rId1"/>
  </sheets>
  <definedNames>
    <definedName name="_xlnm._FilterDatabase" localSheetId="0" hidden="1">'приложение 4'!$A$3:$D$36</definedName>
    <definedName name="_xlnm.Print_Titles" localSheetId="0">'приложение 4'!$6:$8</definedName>
    <definedName name="_xlnm.Print_Area" localSheetId="0">'приложение 4'!$A$1:$F$43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5" i="6"/>
  <c r="D35" i="6"/>
  <c r="B35" i="6"/>
  <c r="B34" i="6"/>
  <c r="B33" i="6"/>
  <c r="C32" i="6"/>
  <c r="D32" i="6"/>
  <c r="B32" i="6"/>
  <c r="B31" i="6"/>
  <c r="C28" i="6"/>
  <c r="D28" i="6"/>
  <c r="D31" i="6" s="1"/>
  <c r="B28" i="6"/>
  <c r="F20" i="6"/>
  <c r="F24" i="6"/>
  <c r="F23" i="6"/>
  <c r="F22" i="6"/>
  <c r="E24" i="6"/>
  <c r="E23" i="6"/>
  <c r="E22" i="6"/>
  <c r="E21" i="6"/>
  <c r="E20" i="6"/>
  <c r="E19" i="6"/>
  <c r="C19" i="6"/>
  <c r="D19" i="6"/>
  <c r="B19" i="6"/>
  <c r="B18" i="6"/>
  <c r="F17" i="6"/>
  <c r="E17" i="6"/>
  <c r="C17" i="6"/>
  <c r="C38" i="6" s="1"/>
  <c r="D17" i="6"/>
  <c r="D38" i="6" s="1"/>
  <c r="B17" i="6"/>
  <c r="F14" i="6"/>
  <c r="E14" i="6"/>
  <c r="E13" i="6"/>
  <c r="F9" i="6"/>
  <c r="E11" i="6"/>
  <c r="E10" i="6"/>
  <c r="E9" i="6"/>
  <c r="D9" i="6"/>
  <c r="D16" i="6" s="1"/>
  <c r="C9" i="6"/>
  <c r="B9" i="6"/>
  <c r="B16" i="6" s="1"/>
  <c r="B41" i="6"/>
  <c r="C31" i="6"/>
  <c r="C41" i="6"/>
  <c r="D41" i="6"/>
  <c r="B38" i="6"/>
  <c r="C16" i="6"/>
  <c r="C36" i="6" l="1"/>
  <c r="D36" i="6"/>
  <c r="B36" i="6"/>
  <c r="E35" i="6" l="1"/>
  <c r="C34" i="6"/>
  <c r="D34" i="6"/>
  <c r="D33" i="6"/>
  <c r="E32" i="6"/>
  <c r="C40" i="6"/>
  <c r="D40" i="6"/>
  <c r="E28" i="6"/>
  <c r="E26" i="6"/>
  <c r="E25" i="6"/>
  <c r="B40" i="6"/>
  <c r="C18" i="6"/>
  <c r="D18" i="6"/>
  <c r="D39" i="6" s="1"/>
  <c r="E15" i="6"/>
  <c r="B39" i="6"/>
  <c r="F11" i="6"/>
  <c r="E34" i="6" l="1"/>
  <c r="F34" i="6"/>
  <c r="F32" i="6"/>
  <c r="C33" i="6"/>
  <c r="F35" i="6"/>
  <c r="C39" i="6"/>
  <c r="F39" i="6"/>
  <c r="F40" i="6"/>
  <c r="E39" i="6"/>
  <c r="E40" i="6"/>
  <c r="F18" i="6"/>
  <c r="E16" i="6"/>
  <c r="E18" i="6"/>
  <c r="E33" i="6" l="1"/>
  <c r="F33" i="6"/>
  <c r="E31" i="6"/>
  <c r="F31" i="6"/>
  <c r="F26" i="6"/>
  <c r="F21" i="6" l="1"/>
  <c r="F10" i="6" l="1"/>
  <c r="E12" i="6"/>
  <c r="F28" i="6" l="1"/>
  <c r="F25" i="6"/>
  <c r="F13" i="6"/>
  <c r="F16" i="6" l="1"/>
  <c r="F19" i="6"/>
  <c r="B42" i="6" l="1"/>
  <c r="D42" i="6" l="1"/>
  <c r="F38" i="6"/>
  <c r="E38" i="6"/>
  <c r="C42" i="6"/>
  <c r="E41" i="6"/>
  <c r="F41" i="6"/>
  <c r="F42" i="6" l="1"/>
  <c r="E42" i="6"/>
</calcChain>
</file>

<file path=xl/sharedStrings.xml><?xml version="1.0" encoding="utf-8"?>
<sst xmlns="http://schemas.openxmlformats.org/spreadsheetml/2006/main" count="44" uniqueCount="28">
  <si>
    <t>ВСЕГО</t>
  </si>
  <si>
    <t xml:space="preserve">за счет собственных средств </t>
  </si>
  <si>
    <t>за счет средств краевого бюджета</t>
  </si>
  <si>
    <t>Наименование</t>
  </si>
  <si>
    <t>собств.</t>
  </si>
  <si>
    <t>Всего</t>
  </si>
  <si>
    <t>краевые</t>
  </si>
  <si>
    <t>тыс. руб.</t>
  </si>
  <si>
    <t>Муниципальные программы, всего</t>
  </si>
  <si>
    <t>Отклонение</t>
  </si>
  <si>
    <t>к году                    (гр.4-гр.3)</t>
  </si>
  <si>
    <t>% (гр.4/гр.3*100)</t>
  </si>
  <si>
    <t>Первоначальный план 
на 2025 год</t>
  </si>
  <si>
    <t>План 
на 2025 год</t>
  </si>
  <si>
    <t>Исполнено 
за 
 2025 года</t>
  </si>
  <si>
    <t>за счет средств районного бюджета</t>
  </si>
  <si>
    <t>Непрограммные расходы отдельных органов исполнительной власти</t>
  </si>
  <si>
    <t>за счет средств федерального бюджета</t>
  </si>
  <si>
    <t>Непрограммные расходы отдельных органов исполнительной власти (резервный фонд)</t>
  </si>
  <si>
    <t>Непрограммные расходы по переданным полномочиям органов исполнительной власти</t>
  </si>
  <si>
    <t>Непрограммные расходы всего</t>
  </si>
  <si>
    <t>район.</t>
  </si>
  <si>
    <t>федер.</t>
  </si>
  <si>
    <t xml:space="preserve">"Благоустройство территории Бобровского сельсовета, содержание и развитие объектов  инфраструктуры" </t>
  </si>
  <si>
    <t>"О мерах противодействию терроризму и экстремизму и чрезвычайных ситуаций на территории Бобровского сельсовета"</t>
  </si>
  <si>
    <t>-</t>
  </si>
  <si>
    <t xml:space="preserve">Исполнение бюджета Бобровского сельсовета Большеулуйского района по расходам в разрезе муниципальных программ сельсовета и непрограммных расходов за 2025 года
 за 2025 год
</t>
  </si>
  <si>
    <t xml:space="preserve">Приложение № 4                                                                               
к  решению Ачинского окружного Совета депутатов    от  29.05.2026  №13-199р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</si>
</sst>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?"/>
  </numFmts>
  <fonts count="7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6" fontId="3" fillId="0" borderId="13" xfId="0" applyNumberFormat="1" applyFont="1" applyFill="1" applyBorder="1" applyAlignment="1">
      <alignment horizontal="left" vertical="center" wrapText="1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13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165" fontId="3" fillId="0" borderId="4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165" fontId="2" fillId="0" borderId="13" xfId="1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B485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Normal="100" zoomScaleSheetLayoutView="90" workbookViewId="0">
      <selection activeCell="E1" sqref="E1:F2"/>
    </sheetView>
  </sheetViews>
  <sheetFormatPr defaultColWidth="9.140625" defaultRowHeight="15.75" x14ac:dyDescent="0.2"/>
  <cols>
    <col min="1" max="1" width="38.7109375" style="2" customWidth="1"/>
    <col min="2" max="2" width="14.140625" style="2" customWidth="1"/>
    <col min="3" max="3" width="15.7109375" style="3" customWidth="1"/>
    <col min="4" max="4" width="16.7109375" style="3" customWidth="1"/>
    <col min="5" max="5" width="18.42578125" style="3" customWidth="1"/>
    <col min="6" max="6" width="20.5703125" style="3" customWidth="1"/>
    <col min="7" max="16384" width="9.140625" style="3"/>
  </cols>
  <sheetData>
    <row r="1" spans="1:6" ht="69.75" customHeight="1" x14ac:dyDescent="0.2">
      <c r="E1" s="54" t="s">
        <v>27</v>
      </c>
      <c r="F1" s="54"/>
    </row>
    <row r="2" spans="1:6" x14ac:dyDescent="0.2">
      <c r="E2" s="54"/>
      <c r="F2" s="54"/>
    </row>
    <row r="3" spans="1:6" s="4" customFormat="1" ht="76.5" customHeight="1" x14ac:dyDescent="0.2">
      <c r="A3" s="45" t="s">
        <v>26</v>
      </c>
      <c r="B3" s="46"/>
      <c r="C3" s="46"/>
      <c r="D3" s="46"/>
      <c r="E3" s="46"/>
      <c r="F3" s="46"/>
    </row>
    <row r="4" spans="1:6" s="4" customFormat="1" ht="18.75" x14ac:dyDescent="0.2">
      <c r="A4" s="13"/>
      <c r="B4" s="13"/>
      <c r="C4" s="13"/>
      <c r="D4" s="13"/>
    </row>
    <row r="5" spans="1:6" s="4" customFormat="1" ht="16.5" thickBot="1" x14ac:dyDescent="0.25">
      <c r="A5" s="5"/>
      <c r="B5" s="5"/>
      <c r="C5" s="5"/>
      <c r="D5" s="1"/>
      <c r="E5" s="5"/>
      <c r="F5" s="6" t="s">
        <v>7</v>
      </c>
    </row>
    <row r="6" spans="1:6" s="4" customFormat="1" ht="25.5" customHeight="1" x14ac:dyDescent="0.2">
      <c r="A6" s="50" t="s">
        <v>3</v>
      </c>
      <c r="B6" s="47" t="s">
        <v>12</v>
      </c>
      <c r="C6" s="47" t="s">
        <v>13</v>
      </c>
      <c r="D6" s="52" t="s">
        <v>14</v>
      </c>
      <c r="E6" s="47" t="s">
        <v>9</v>
      </c>
      <c r="F6" s="48"/>
    </row>
    <row r="7" spans="1:6" s="7" customFormat="1" ht="72" customHeight="1" thickBot="1" x14ac:dyDescent="0.25">
      <c r="A7" s="51"/>
      <c r="B7" s="49"/>
      <c r="C7" s="49"/>
      <c r="D7" s="53"/>
      <c r="E7" s="14" t="s">
        <v>10</v>
      </c>
      <c r="F7" s="15" t="s">
        <v>11</v>
      </c>
    </row>
    <row r="8" spans="1:6" s="7" customFormat="1" ht="16.5" thickBot="1" x14ac:dyDescent="0.25">
      <c r="A8" s="16">
        <v>1</v>
      </c>
      <c r="B8" s="17">
        <v>2</v>
      </c>
      <c r="C8" s="17">
        <v>3</v>
      </c>
      <c r="D8" s="17">
        <v>4</v>
      </c>
      <c r="E8" s="17">
        <v>5</v>
      </c>
      <c r="F8" s="18">
        <v>6</v>
      </c>
    </row>
    <row r="9" spans="1:6" s="4" customFormat="1" ht="63" x14ac:dyDescent="0.2">
      <c r="A9" s="19" t="s">
        <v>23</v>
      </c>
      <c r="B9" s="20">
        <f>837.5+1683.1+150</f>
        <v>2670.6</v>
      </c>
      <c r="C9" s="20">
        <f>2000.9+1285.1+150</f>
        <v>3436</v>
      </c>
      <c r="D9" s="21">
        <f>1630.2+1239.5+66.4</f>
        <v>2936.1</v>
      </c>
      <c r="E9" s="22">
        <f>D9-C9</f>
        <v>-499.90000000000009</v>
      </c>
      <c r="F9" s="22">
        <f>D9/C9*100</f>
        <v>85.451105937136205</v>
      </c>
    </row>
    <row r="10" spans="1:6" x14ac:dyDescent="0.2">
      <c r="A10" s="23" t="s">
        <v>1</v>
      </c>
      <c r="B10" s="24">
        <v>2305.3000000000002</v>
      </c>
      <c r="C10" s="24">
        <v>3070.7</v>
      </c>
      <c r="D10" s="25">
        <v>2654.4</v>
      </c>
      <c r="E10" s="25">
        <f>D10-C10</f>
        <v>-416.29999999999973</v>
      </c>
      <c r="F10" s="25">
        <f t="shared" ref="F10:F13" si="0">D10/C10*100</f>
        <v>86.442830624938949</v>
      </c>
    </row>
    <row r="11" spans="1:6" x14ac:dyDescent="0.2">
      <c r="A11" s="26" t="s">
        <v>15</v>
      </c>
      <c r="B11" s="27">
        <v>365.3</v>
      </c>
      <c r="C11" s="27">
        <v>365.3</v>
      </c>
      <c r="D11" s="28">
        <v>281.7</v>
      </c>
      <c r="E11" s="28">
        <f>D11-C11</f>
        <v>-83.600000000000023</v>
      </c>
      <c r="F11" s="28">
        <f t="shared" si="0"/>
        <v>77.114700246372834</v>
      </c>
    </row>
    <row r="12" spans="1:6" ht="16.5" thickBot="1" x14ac:dyDescent="0.25">
      <c r="A12" s="26" t="s">
        <v>2</v>
      </c>
      <c r="B12" s="27">
        <v>0</v>
      </c>
      <c r="C12" s="27">
        <v>0</v>
      </c>
      <c r="D12" s="28">
        <v>0</v>
      </c>
      <c r="E12" s="28">
        <f t="shared" ref="E12:E26" si="1">D12-C12</f>
        <v>0</v>
      </c>
      <c r="F12" s="28" t="s">
        <v>25</v>
      </c>
    </row>
    <row r="13" spans="1:6" s="4" customFormat="1" ht="78.75" x14ac:dyDescent="0.2">
      <c r="A13" s="29" t="s">
        <v>24</v>
      </c>
      <c r="B13" s="22">
        <v>78</v>
      </c>
      <c r="C13" s="22">
        <v>876.2</v>
      </c>
      <c r="D13" s="22">
        <v>704.5</v>
      </c>
      <c r="E13" s="22">
        <f>D13-C13</f>
        <v>-171.70000000000005</v>
      </c>
      <c r="F13" s="22">
        <f t="shared" si="0"/>
        <v>80.40401734763752</v>
      </c>
    </row>
    <row r="14" spans="1:6" x14ac:dyDescent="0.2">
      <c r="A14" s="23" t="s">
        <v>1</v>
      </c>
      <c r="B14" s="24">
        <v>78</v>
      </c>
      <c r="C14" s="24">
        <v>809.1</v>
      </c>
      <c r="D14" s="25">
        <v>637.4</v>
      </c>
      <c r="E14" s="25">
        <f>D14-C14</f>
        <v>-171.70000000000005</v>
      </c>
      <c r="F14" s="25">
        <f>D14/C14*100</f>
        <v>78.778890124830042</v>
      </c>
    </row>
    <row r="15" spans="1:6" ht="16.5" thickBot="1" x14ac:dyDescent="0.25">
      <c r="A15" s="30" t="s">
        <v>2</v>
      </c>
      <c r="B15" s="31">
        <v>0</v>
      </c>
      <c r="C15" s="31">
        <v>67.099999999999994</v>
      </c>
      <c r="D15" s="32">
        <v>67.099999999999994</v>
      </c>
      <c r="E15" s="32">
        <f t="shared" si="1"/>
        <v>0</v>
      </c>
      <c r="F15" s="32">
        <v>0</v>
      </c>
    </row>
    <row r="16" spans="1:6" ht="31.5" x14ac:dyDescent="0.2">
      <c r="A16" s="29" t="s">
        <v>8</v>
      </c>
      <c r="B16" s="22">
        <f>B9+B13</f>
        <v>2748.6</v>
      </c>
      <c r="C16" s="22">
        <f t="shared" ref="C16:D16" si="2">C9+C13</f>
        <v>4312.2</v>
      </c>
      <c r="D16" s="22">
        <f t="shared" si="2"/>
        <v>3640.6</v>
      </c>
      <c r="E16" s="22">
        <f t="shared" si="1"/>
        <v>-671.59999999999991</v>
      </c>
      <c r="F16" s="33">
        <f t="shared" ref="F16:F19" si="3">D16/C16*100</f>
        <v>84.425583228978255</v>
      </c>
    </row>
    <row r="17" spans="1:6" x14ac:dyDescent="0.2">
      <c r="A17" s="23" t="s">
        <v>1</v>
      </c>
      <c r="B17" s="24">
        <f>B10+B14</f>
        <v>2383.3000000000002</v>
      </c>
      <c r="C17" s="24">
        <f t="shared" ref="C17:D17" si="4">C10+C14</f>
        <v>3879.7999999999997</v>
      </c>
      <c r="D17" s="24">
        <f t="shared" si="4"/>
        <v>3291.8</v>
      </c>
      <c r="E17" s="24">
        <f>D17-C17</f>
        <v>-587.99999999999955</v>
      </c>
      <c r="F17" s="24">
        <f>D17/C17*100</f>
        <v>84.844579617506071</v>
      </c>
    </row>
    <row r="18" spans="1:6" x14ac:dyDescent="0.2">
      <c r="A18" s="26" t="s">
        <v>15</v>
      </c>
      <c r="B18" s="27">
        <f>B11</f>
        <v>365.3</v>
      </c>
      <c r="C18" s="27">
        <f>C11</f>
        <v>365.3</v>
      </c>
      <c r="D18" s="27">
        <f>D11</f>
        <v>281.7</v>
      </c>
      <c r="E18" s="28">
        <f t="shared" si="1"/>
        <v>-83.600000000000023</v>
      </c>
      <c r="F18" s="28">
        <f>D18/C18*100</f>
        <v>77.114700246372834</v>
      </c>
    </row>
    <row r="19" spans="1:6" ht="16.5" thickBot="1" x14ac:dyDescent="0.25">
      <c r="A19" s="34" t="s">
        <v>2</v>
      </c>
      <c r="B19" s="24">
        <f>B12+B15</f>
        <v>0</v>
      </c>
      <c r="C19" s="24">
        <f t="shared" ref="C19:D19" si="5">C12+C15</f>
        <v>67.099999999999994</v>
      </c>
      <c r="D19" s="24">
        <f t="shared" si="5"/>
        <v>67.099999999999994</v>
      </c>
      <c r="E19" s="32">
        <f t="shared" ref="E19:E24" si="6">D19-C19</f>
        <v>0</v>
      </c>
      <c r="F19" s="32">
        <f t="shared" si="3"/>
        <v>100</v>
      </c>
    </row>
    <row r="20" spans="1:6" ht="47.25" x14ac:dyDescent="0.2">
      <c r="A20" s="29" t="s">
        <v>16</v>
      </c>
      <c r="B20" s="22">
        <v>3403.3</v>
      </c>
      <c r="C20" s="22">
        <v>4329.6000000000004</v>
      </c>
      <c r="D20" s="22">
        <v>4050.6</v>
      </c>
      <c r="E20" s="22">
        <f t="shared" si="6"/>
        <v>-279.00000000000045</v>
      </c>
      <c r="F20" s="22">
        <f>D20/C20*100</f>
        <v>93.55598669623059</v>
      </c>
    </row>
    <row r="21" spans="1:6" x14ac:dyDescent="0.2">
      <c r="A21" s="23" t="s">
        <v>1</v>
      </c>
      <c r="B21" s="24">
        <v>3296.5</v>
      </c>
      <c r="C21" s="24">
        <v>3694.8</v>
      </c>
      <c r="D21" s="24">
        <v>3418.3</v>
      </c>
      <c r="E21" s="25">
        <f t="shared" si="6"/>
        <v>-276.5</v>
      </c>
      <c r="F21" s="25">
        <f t="shared" ref="F21:F26" si="7">D21/C21*100</f>
        <v>92.516509689293059</v>
      </c>
    </row>
    <row r="22" spans="1:6" x14ac:dyDescent="0.2">
      <c r="A22" s="26" t="s">
        <v>15</v>
      </c>
      <c r="B22" s="27">
        <v>0</v>
      </c>
      <c r="C22" s="27">
        <v>93.8</v>
      </c>
      <c r="D22" s="27">
        <v>93.8</v>
      </c>
      <c r="E22" s="28">
        <f t="shared" si="6"/>
        <v>0</v>
      </c>
      <c r="F22" s="28">
        <f>D22/C22*100</f>
        <v>100</v>
      </c>
    </row>
    <row r="23" spans="1:6" ht="31.5" x14ac:dyDescent="0.2">
      <c r="A23" s="26" t="s">
        <v>17</v>
      </c>
      <c r="B23" s="27">
        <v>104.3</v>
      </c>
      <c r="C23" s="27">
        <v>111.4</v>
      </c>
      <c r="D23" s="27">
        <v>109</v>
      </c>
      <c r="E23" s="28">
        <f t="shared" si="6"/>
        <v>-2.4000000000000057</v>
      </c>
      <c r="F23" s="28">
        <f>D23/C23*100</f>
        <v>97.84560143626571</v>
      </c>
    </row>
    <row r="24" spans="1:6" ht="16.5" thickBot="1" x14ac:dyDescent="0.25">
      <c r="A24" s="34" t="s">
        <v>2</v>
      </c>
      <c r="B24" s="31">
        <v>2.5</v>
      </c>
      <c r="C24" s="31">
        <v>429.6</v>
      </c>
      <c r="D24" s="31">
        <v>429.5</v>
      </c>
      <c r="E24" s="32">
        <f t="shared" si="6"/>
        <v>-0.10000000000002274</v>
      </c>
      <c r="F24" s="32">
        <f>D24/C24*100</f>
        <v>99.97672253258844</v>
      </c>
    </row>
    <row r="25" spans="1:6" ht="63" x14ac:dyDescent="0.2">
      <c r="A25" s="29" t="s">
        <v>18</v>
      </c>
      <c r="B25" s="22">
        <v>5</v>
      </c>
      <c r="C25" s="22">
        <v>5</v>
      </c>
      <c r="D25" s="22">
        <v>0</v>
      </c>
      <c r="E25" s="22">
        <f t="shared" si="1"/>
        <v>-5</v>
      </c>
      <c r="F25" s="22">
        <f t="shared" si="7"/>
        <v>0</v>
      </c>
    </row>
    <row r="26" spans="1:6" x14ac:dyDescent="0.2">
      <c r="A26" s="23" t="s">
        <v>1</v>
      </c>
      <c r="B26" s="24">
        <v>5</v>
      </c>
      <c r="C26" s="24">
        <v>5</v>
      </c>
      <c r="D26" s="25">
        <v>0</v>
      </c>
      <c r="E26" s="25">
        <f t="shared" si="1"/>
        <v>-5</v>
      </c>
      <c r="F26" s="25">
        <f t="shared" si="7"/>
        <v>0</v>
      </c>
    </row>
    <row r="27" spans="1:6" ht="16.5" thickBot="1" x14ac:dyDescent="0.25">
      <c r="A27" s="34" t="s">
        <v>2</v>
      </c>
      <c r="B27" s="31">
        <v>0</v>
      </c>
      <c r="C27" s="31">
        <v>0</v>
      </c>
      <c r="D27" s="32">
        <v>0</v>
      </c>
      <c r="E27" s="32">
        <v>0</v>
      </c>
      <c r="F27" s="32">
        <v>0</v>
      </c>
    </row>
    <row r="28" spans="1:6" ht="47.25" x14ac:dyDescent="0.2">
      <c r="A28" s="29" t="s">
        <v>19</v>
      </c>
      <c r="B28" s="22">
        <f>B29+B30</f>
        <v>655.9</v>
      </c>
      <c r="C28" s="22">
        <f t="shared" ref="C28:D28" si="8">C29+C30</f>
        <v>655.9</v>
      </c>
      <c r="D28" s="22">
        <f t="shared" si="8"/>
        <v>655.9</v>
      </c>
      <c r="E28" s="22">
        <f>D28-C28</f>
        <v>0</v>
      </c>
      <c r="F28" s="22">
        <f>D28/C28*100</f>
        <v>100</v>
      </c>
    </row>
    <row r="29" spans="1:6" x14ac:dyDescent="0.2">
      <c r="A29" s="23" t="s">
        <v>1</v>
      </c>
      <c r="B29" s="24">
        <v>655.9</v>
      </c>
      <c r="C29" s="24">
        <v>655.9</v>
      </c>
      <c r="D29" s="24">
        <v>655.9</v>
      </c>
      <c r="E29" s="25">
        <v>0</v>
      </c>
      <c r="F29" s="25">
        <v>100</v>
      </c>
    </row>
    <row r="30" spans="1:6" ht="16.5" thickBot="1" x14ac:dyDescent="0.25">
      <c r="A30" s="34" t="s">
        <v>2</v>
      </c>
      <c r="B30" s="31">
        <v>0</v>
      </c>
      <c r="C30" s="31">
        <v>0</v>
      </c>
      <c r="D30" s="31">
        <v>0</v>
      </c>
      <c r="E30" s="32">
        <v>0</v>
      </c>
      <c r="F30" s="32">
        <v>0</v>
      </c>
    </row>
    <row r="31" spans="1:6" ht="16.5" thickBot="1" x14ac:dyDescent="0.25">
      <c r="A31" s="30" t="s">
        <v>20</v>
      </c>
      <c r="B31" s="35">
        <f>B28+B25+B20</f>
        <v>4064.2000000000003</v>
      </c>
      <c r="C31" s="35">
        <f t="shared" ref="C31:D31" si="9">C28+C25+C20</f>
        <v>4990.5</v>
      </c>
      <c r="D31" s="35">
        <f t="shared" si="9"/>
        <v>4706.5</v>
      </c>
      <c r="E31" s="36">
        <f>D31-C31</f>
        <v>-284</v>
      </c>
      <c r="F31" s="36">
        <f>D31/C31*100</f>
        <v>94.309187456166725</v>
      </c>
    </row>
    <row r="32" spans="1:6" ht="16.5" thickBot="1" x14ac:dyDescent="0.25">
      <c r="A32" s="23" t="s">
        <v>1</v>
      </c>
      <c r="B32" s="35">
        <f>B21+B26+B29</f>
        <v>3957.4</v>
      </c>
      <c r="C32" s="35">
        <f t="shared" ref="C32:D32" si="10">C21+C26+C29</f>
        <v>4355.7</v>
      </c>
      <c r="D32" s="35">
        <f t="shared" si="10"/>
        <v>4074.2000000000003</v>
      </c>
      <c r="E32" s="36">
        <f t="shared" ref="E32:E35" si="11">D32-C32</f>
        <v>-281.49999999999955</v>
      </c>
      <c r="F32" s="36">
        <f t="shared" ref="F32:F35" si="12">D32/C32*100</f>
        <v>93.537204123332657</v>
      </c>
    </row>
    <row r="33" spans="1:6" ht="16.5" thickBot="1" x14ac:dyDescent="0.25">
      <c r="A33" s="26" t="s">
        <v>15</v>
      </c>
      <c r="B33" s="35">
        <f>B22</f>
        <v>0</v>
      </c>
      <c r="C33" s="35">
        <f t="shared" ref="C33:D33" si="13">C22</f>
        <v>93.8</v>
      </c>
      <c r="D33" s="35">
        <f t="shared" si="13"/>
        <v>93.8</v>
      </c>
      <c r="E33" s="36">
        <f t="shared" si="11"/>
        <v>0</v>
      </c>
      <c r="F33" s="36">
        <f t="shared" si="12"/>
        <v>100</v>
      </c>
    </row>
    <row r="34" spans="1:6" ht="32.25" thickBot="1" x14ac:dyDescent="0.25">
      <c r="A34" s="26" t="s">
        <v>17</v>
      </c>
      <c r="B34" s="35">
        <f>B23</f>
        <v>104.3</v>
      </c>
      <c r="C34" s="35">
        <f t="shared" ref="C34:D34" si="14">C23</f>
        <v>111.4</v>
      </c>
      <c r="D34" s="35">
        <f t="shared" si="14"/>
        <v>109</v>
      </c>
      <c r="E34" s="36">
        <f t="shared" si="11"/>
        <v>-2.4000000000000057</v>
      </c>
      <c r="F34" s="36">
        <f t="shared" si="12"/>
        <v>97.84560143626571</v>
      </c>
    </row>
    <row r="35" spans="1:6" ht="16.5" thickBot="1" x14ac:dyDescent="0.25">
      <c r="A35" s="34" t="s">
        <v>2</v>
      </c>
      <c r="B35" s="35">
        <f>B24+B27+B30</f>
        <v>2.5</v>
      </c>
      <c r="C35" s="35">
        <f t="shared" ref="C35:D35" si="15">C24+C27+C30</f>
        <v>429.6</v>
      </c>
      <c r="D35" s="35">
        <f t="shared" si="15"/>
        <v>429.5</v>
      </c>
      <c r="E35" s="36">
        <f t="shared" si="11"/>
        <v>-0.10000000000002274</v>
      </c>
      <c r="F35" s="36">
        <f t="shared" si="12"/>
        <v>99.97672253258844</v>
      </c>
    </row>
    <row r="36" spans="1:6" s="4" customFormat="1" ht="16.5" thickBot="1" x14ac:dyDescent="0.25">
      <c r="A36" s="37" t="s">
        <v>0</v>
      </c>
      <c r="B36" s="38">
        <f>B31+B16</f>
        <v>6812.8</v>
      </c>
      <c r="C36" s="38">
        <f t="shared" ref="C36:D36" si="16">C31+C16</f>
        <v>9302.7000000000007</v>
      </c>
      <c r="D36" s="38">
        <f t="shared" si="16"/>
        <v>8347.1</v>
      </c>
      <c r="E36" s="38">
        <f>D36-C36</f>
        <v>-955.60000000000036</v>
      </c>
      <c r="F36" s="38">
        <f>D36/C36*100</f>
        <v>89.727713459533248</v>
      </c>
    </row>
    <row r="37" spans="1:6" x14ac:dyDescent="0.2">
      <c r="A37" s="39"/>
      <c r="B37" s="40"/>
      <c r="C37" s="41"/>
      <c r="D37" s="41"/>
      <c r="E37" s="41"/>
      <c r="F37" s="41"/>
    </row>
    <row r="38" spans="1:6" x14ac:dyDescent="0.2">
      <c r="A38" s="42" t="s">
        <v>4</v>
      </c>
      <c r="B38" s="43">
        <f>B17+B21+B26+B29</f>
        <v>6340.7</v>
      </c>
      <c r="C38" s="43">
        <f t="shared" ref="C38:D38" si="17">C17+C21+C26+C29</f>
        <v>8235.5</v>
      </c>
      <c r="D38" s="43">
        <f t="shared" si="17"/>
        <v>7366</v>
      </c>
      <c r="E38" s="43">
        <f>D38-C38</f>
        <v>-869.5</v>
      </c>
      <c r="F38" s="43">
        <f>D38/C38*100</f>
        <v>89.442049663044145</v>
      </c>
    </row>
    <row r="39" spans="1:6" x14ac:dyDescent="0.2">
      <c r="A39" s="42" t="s">
        <v>21</v>
      </c>
      <c r="B39" s="43">
        <f>B18+B22</f>
        <v>365.3</v>
      </c>
      <c r="C39" s="43">
        <f>C18+C22</f>
        <v>459.1</v>
      </c>
      <c r="D39" s="43">
        <f>D18+D22</f>
        <v>375.5</v>
      </c>
      <c r="E39" s="43">
        <f>D39-C39</f>
        <v>-83.600000000000023</v>
      </c>
      <c r="F39" s="43">
        <f>D39/C39*100</f>
        <v>81.790459594859499</v>
      </c>
    </row>
    <row r="40" spans="1:6" x14ac:dyDescent="0.2">
      <c r="A40" s="42" t="s">
        <v>22</v>
      </c>
      <c r="B40" s="43">
        <f>B23</f>
        <v>104.3</v>
      </c>
      <c r="C40" s="43">
        <f t="shared" ref="C40:D40" si="18">C23</f>
        <v>111.4</v>
      </c>
      <c r="D40" s="43">
        <f t="shared" si="18"/>
        <v>109</v>
      </c>
      <c r="E40" s="43">
        <f>D40-C40</f>
        <v>-2.4000000000000057</v>
      </c>
      <c r="F40" s="43">
        <f>D40/C40*100</f>
        <v>97.84560143626571</v>
      </c>
    </row>
    <row r="41" spans="1:6" x14ac:dyDescent="0.2">
      <c r="A41" s="42" t="s">
        <v>6</v>
      </c>
      <c r="B41" s="43">
        <f>B19+B24+B27+B30</f>
        <v>2.5</v>
      </c>
      <c r="C41" s="43">
        <f t="shared" ref="C41:D41" si="19">C19+C24+C27+C30</f>
        <v>496.70000000000005</v>
      </c>
      <c r="D41" s="43">
        <f t="shared" si="19"/>
        <v>496.6</v>
      </c>
      <c r="E41" s="43">
        <f>D41-C41</f>
        <v>-0.10000000000002274</v>
      </c>
      <c r="F41" s="43">
        <f>D41/C41*100</f>
        <v>99.979867123011871</v>
      </c>
    </row>
    <row r="42" spans="1:6" s="4" customFormat="1" x14ac:dyDescent="0.2">
      <c r="A42" s="44" t="s">
        <v>5</v>
      </c>
      <c r="B42" s="21">
        <f>SUM(B38:B41)</f>
        <v>6812.8</v>
      </c>
      <c r="C42" s="21">
        <f>SUM(C38:C41)</f>
        <v>9302.7000000000007</v>
      </c>
      <c r="D42" s="21">
        <f>SUM(D38:D41)</f>
        <v>8347.1</v>
      </c>
      <c r="E42" s="21">
        <f>D42-C42</f>
        <v>-955.60000000000036</v>
      </c>
      <c r="F42" s="21">
        <f>D42/C42*100</f>
        <v>89.727713459533248</v>
      </c>
    </row>
    <row r="43" spans="1:6" x14ac:dyDescent="0.2">
      <c r="A43" s="11"/>
      <c r="B43" s="12"/>
      <c r="C43" s="12"/>
      <c r="D43" s="12"/>
    </row>
    <row r="44" spans="1:6" x14ac:dyDescent="0.2">
      <c r="B44" s="8"/>
      <c r="C44" s="9"/>
      <c r="D44" s="9"/>
    </row>
    <row r="45" spans="1:6" x14ac:dyDescent="0.2">
      <c r="B45" s="10"/>
    </row>
  </sheetData>
  <mergeCells count="7">
    <mergeCell ref="A3:F3"/>
    <mergeCell ref="E6:F6"/>
    <mergeCell ref="C6:C7"/>
    <mergeCell ref="B6:B7"/>
    <mergeCell ref="A6:A7"/>
    <mergeCell ref="D6:D7"/>
    <mergeCell ref="E1:F2"/>
  </mergeCells>
  <phoneticPr fontId="0" type="noConversion"/>
  <pageMargins left="0.94488188976377963" right="0.31496062992125984" top="0.70866141732283472" bottom="0.74803149606299213" header="0.19685039370078741" footer="0.15748031496062992"/>
  <pageSetup paperSize="9" scale="69" firstPageNumber="25" orientation="portrait" useFirstPageNumber="1" r:id="rId1"/>
  <headerFooter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Лямина</cp:lastModifiedBy>
  <cp:lastPrinted>2024-01-23T03:13:30Z</cp:lastPrinted>
  <dcterms:created xsi:type="dcterms:W3CDTF">1996-10-08T23:32:33Z</dcterms:created>
  <dcterms:modified xsi:type="dcterms:W3CDTF">2026-05-27T04:48:29Z</dcterms:modified>
</cp:coreProperties>
</file>