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-120" yWindow="-120" windowWidth="29040" windowHeight="15840"/>
  </bookViews>
  <sheets>
    <sheet name="приложение 4" sheetId="6" r:id="rId1"/>
  </sheets>
  <definedNames>
    <definedName name="_xlnm._FilterDatabase" localSheetId="0" hidden="1">'приложение 4'!$A$3:$D$39</definedName>
    <definedName name="_xlnm.Print_Titles" localSheetId="0">'приложение 4'!$6:$8</definedName>
    <definedName name="_xlnm.Print_Area" localSheetId="0">'приложение 4'!$A$1:$F$46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6" l="1"/>
  <c r="B29" i="6"/>
  <c r="B27" i="6"/>
  <c r="B26" i="6"/>
  <c r="B24" i="6"/>
  <c r="B14" i="6"/>
  <c r="B11" i="6"/>
  <c r="B10" i="6"/>
  <c r="D31" i="6" l="1"/>
  <c r="C31" i="6"/>
  <c r="B31" i="6"/>
  <c r="D28" i="6"/>
  <c r="C28" i="6"/>
  <c r="B28" i="6"/>
  <c r="D23" i="6"/>
  <c r="C23" i="6"/>
  <c r="B23" i="6"/>
  <c r="D20" i="6"/>
  <c r="C20" i="6"/>
  <c r="B20" i="6"/>
  <c r="D19" i="6"/>
  <c r="C19" i="6"/>
  <c r="B19" i="6"/>
  <c r="D17" i="6"/>
  <c r="C17" i="6"/>
  <c r="B17" i="6"/>
  <c r="D16" i="6"/>
  <c r="C16" i="6"/>
  <c r="D13" i="6" l="1"/>
  <c r="C13" i="6"/>
  <c r="B13" i="6"/>
  <c r="D9" i="6"/>
  <c r="C9" i="6"/>
  <c r="B9" i="6"/>
  <c r="B16" i="6" l="1"/>
  <c r="E9" i="6"/>
  <c r="C38" i="6"/>
  <c r="D38" i="6"/>
  <c r="E38" i="6" s="1"/>
  <c r="B38" i="6"/>
  <c r="C37" i="6"/>
  <c r="E37" i="6" s="1"/>
  <c r="D37" i="6"/>
  <c r="D36" i="6"/>
  <c r="B36" i="6"/>
  <c r="C35" i="6"/>
  <c r="D35" i="6"/>
  <c r="B35" i="6"/>
  <c r="C43" i="6"/>
  <c r="D43" i="6"/>
  <c r="E31" i="6"/>
  <c r="E29" i="6"/>
  <c r="E28" i="6"/>
  <c r="F26" i="6"/>
  <c r="E27" i="6"/>
  <c r="E26" i="6"/>
  <c r="E24" i="6"/>
  <c r="B43" i="6"/>
  <c r="F25" i="6"/>
  <c r="C34" i="6"/>
  <c r="B34" i="6"/>
  <c r="E22" i="6"/>
  <c r="E21" i="6"/>
  <c r="E20" i="6"/>
  <c r="D44" i="6"/>
  <c r="B44" i="6"/>
  <c r="C41" i="6"/>
  <c r="D41" i="6"/>
  <c r="B41" i="6"/>
  <c r="C18" i="6"/>
  <c r="D18" i="6"/>
  <c r="D42" i="6" s="1"/>
  <c r="E15" i="6"/>
  <c r="E14" i="6"/>
  <c r="E13" i="6"/>
  <c r="C44" i="6"/>
  <c r="B18" i="6"/>
  <c r="B42" i="6" s="1"/>
  <c r="F11" i="6"/>
  <c r="E11" i="6"/>
  <c r="E35" i="6" l="1"/>
  <c r="F35" i="6"/>
  <c r="F37" i="6"/>
  <c r="B37" i="6"/>
  <c r="F38" i="6"/>
  <c r="C36" i="6"/>
  <c r="F36" i="6" s="1"/>
  <c r="C42" i="6"/>
  <c r="F42" i="6" s="1"/>
  <c r="F43" i="6"/>
  <c r="E43" i="6"/>
  <c r="B39" i="6"/>
  <c r="E23" i="6"/>
  <c r="C39" i="6"/>
  <c r="D34" i="6"/>
  <c r="D39" i="6"/>
  <c r="E39" i="6" s="1"/>
  <c r="E25" i="6"/>
  <c r="F18" i="6"/>
  <c r="E16" i="6"/>
  <c r="E17" i="6"/>
  <c r="E19" i="6"/>
  <c r="E18" i="6"/>
  <c r="E36" i="6" l="1"/>
  <c r="F34" i="6"/>
  <c r="E34" i="6"/>
  <c r="E42" i="6"/>
  <c r="F29" i="6"/>
  <c r="F27" i="6" l="1"/>
  <c r="F24" i="6"/>
  <c r="F21" i="6"/>
  <c r="F14" i="6"/>
  <c r="F17" i="6" l="1"/>
  <c r="E10" i="6" l="1"/>
  <c r="F12" i="6"/>
  <c r="F10" i="6"/>
  <c r="E12" i="6"/>
  <c r="F9" i="6" l="1"/>
  <c r="F31" i="6" l="1"/>
  <c r="F28" i="6"/>
  <c r="F23" i="6"/>
  <c r="F20" i="6"/>
  <c r="F13" i="6"/>
  <c r="F16" i="6" l="1"/>
  <c r="F19" i="6"/>
  <c r="F39" i="6" l="1"/>
  <c r="B45" i="6"/>
  <c r="D45" i="6" l="1"/>
  <c r="F41" i="6"/>
  <c r="E41" i="6"/>
  <c r="C45" i="6"/>
  <c r="E44" i="6"/>
  <c r="F44" i="6"/>
  <c r="E45" i="6" l="1"/>
  <c r="F45" i="6"/>
</calcChain>
</file>

<file path=xl/sharedStrings.xml><?xml version="1.0" encoding="utf-8"?>
<sst xmlns="http://schemas.openxmlformats.org/spreadsheetml/2006/main" count="46" uniqueCount="28">
  <si>
    <t>ВСЕГО</t>
  </si>
  <si>
    <t xml:space="preserve">за счет собственных средств </t>
  </si>
  <si>
    <t>за счет средств краевого бюджета</t>
  </si>
  <si>
    <t>Наименование</t>
  </si>
  <si>
    <t>собств.</t>
  </si>
  <si>
    <t>Всего</t>
  </si>
  <si>
    <t>краевые</t>
  </si>
  <si>
    <t>тыс. руб.</t>
  </si>
  <si>
    <t>Муниципальные программы, всего</t>
  </si>
  <si>
    <t>Отклонение</t>
  </si>
  <si>
    <t>к году                    (гр.4-гр.3)</t>
  </si>
  <si>
    <t>% (гр.4/гр.3*100)</t>
  </si>
  <si>
    <t>Первоначальный план 
на 2025 год</t>
  </si>
  <si>
    <t>План 
на 2025 год</t>
  </si>
  <si>
    <t>Исполнено 
за 
 2025 года</t>
  </si>
  <si>
    <t>за счет средств районного бюджета</t>
  </si>
  <si>
    <t>Непрограммные расходы представительных органов власти</t>
  </si>
  <si>
    <t>Непрограммные расходы отдельных органов исполнительной власти</t>
  </si>
  <si>
    <t>за счет средств федерального бюджета</t>
  </si>
  <si>
    <t>Непрограммные расходы отдельных органов исполнительной власти (резервный фонд)</t>
  </si>
  <si>
    <t>Непрограммные расходы по переданным полномочиям органов исполнительной власти</t>
  </si>
  <si>
    <t>Непрограммные расходы всего</t>
  </si>
  <si>
    <t>район.</t>
  </si>
  <si>
    <t>федер.</t>
  </si>
  <si>
    <t xml:space="preserve">"Благоустройство территории Березовского сельсовета, содержание и развитие объектов инфрастуктуры" </t>
  </si>
  <si>
    <t>"Профилактика терроризма и экстремизма, а также предупреждение и ликвидация чрезвычайных ситуаций на территории сельсовета"</t>
  </si>
  <si>
    <t xml:space="preserve">Исполнение бюджета Березовского сельсовета Большеулуйского района по расходам в разрезе муниципальных программ сельсовета и непрограммных расходов за 2025 года
 за 2025 год
</t>
  </si>
  <si>
    <t xml:space="preserve">Приложение № 4                                                                               
к  решению Ачинского окружного Совета депутатов   от 29.05.2026                  № 13-198р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</si>
</sst>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?"/>
  </numFmts>
  <fonts count="7" x14ac:knownFonts="1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3" fillId="2" borderId="13" xfId="0" applyNumberFormat="1" applyFont="1" applyFill="1" applyBorder="1" applyAlignment="1">
      <alignment horizontal="left" vertical="center" wrapText="1"/>
    </xf>
    <xf numFmtId="165" fontId="3" fillId="2" borderId="17" xfId="0" applyNumberFormat="1" applyFont="1" applyFill="1" applyBorder="1" applyAlignment="1">
      <alignment horizontal="center" vertical="center" wrapText="1"/>
    </xf>
    <xf numFmtId="165" fontId="3" fillId="2" borderId="17" xfId="1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5" fontId="2" fillId="2" borderId="13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165" fontId="2" fillId="2" borderId="16" xfId="0" applyNumberFormat="1" applyFont="1" applyFill="1" applyBorder="1" applyAlignment="1">
      <alignment horizontal="center" vertical="center" wrapText="1"/>
    </xf>
    <xf numFmtId="165" fontId="2" fillId="2" borderId="16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165" fontId="3" fillId="2" borderId="4" xfId="1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165" fontId="2" fillId="2" borderId="13" xfId="1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B485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Normal="100" zoomScaleSheetLayoutView="90" workbookViewId="0">
      <selection activeCell="D1" sqref="D1"/>
    </sheetView>
  </sheetViews>
  <sheetFormatPr defaultColWidth="9.140625" defaultRowHeight="15.75" x14ac:dyDescent="0.2"/>
  <cols>
    <col min="1" max="1" width="38.7109375" style="2" customWidth="1"/>
    <col min="2" max="2" width="14.140625" style="2" customWidth="1"/>
    <col min="3" max="3" width="15.7109375" style="3" customWidth="1"/>
    <col min="4" max="4" width="16.7109375" style="3" customWidth="1"/>
    <col min="5" max="5" width="18.42578125" style="3" customWidth="1"/>
    <col min="6" max="6" width="20.5703125" style="3" customWidth="1"/>
    <col min="7" max="16384" width="9.140625" style="3"/>
  </cols>
  <sheetData>
    <row r="1" spans="1:6" ht="67.5" customHeight="1" x14ac:dyDescent="0.2">
      <c r="E1" s="52" t="s">
        <v>27</v>
      </c>
      <c r="F1" s="52"/>
    </row>
    <row r="3" spans="1:6" s="5" customFormat="1" ht="80.25" customHeight="1" x14ac:dyDescent="0.2">
      <c r="A3" s="43" t="s">
        <v>26</v>
      </c>
      <c r="B3" s="44"/>
      <c r="C3" s="44"/>
      <c r="D3" s="44"/>
      <c r="E3" s="44"/>
      <c r="F3" s="44"/>
    </row>
    <row r="4" spans="1:6" s="5" customFormat="1" ht="18.75" x14ac:dyDescent="0.2">
      <c r="A4" s="4"/>
      <c r="B4" s="4"/>
      <c r="C4" s="4"/>
      <c r="D4" s="4"/>
    </row>
    <row r="5" spans="1:6" s="5" customFormat="1" ht="16.5" thickBot="1" x14ac:dyDescent="0.25">
      <c r="A5" s="6"/>
      <c r="B5" s="6"/>
      <c r="C5" s="6"/>
      <c r="D5" s="1"/>
      <c r="E5" s="6"/>
      <c r="F5" s="7" t="s">
        <v>7</v>
      </c>
    </row>
    <row r="6" spans="1:6" s="5" customFormat="1" ht="25.5" customHeight="1" x14ac:dyDescent="0.2">
      <c r="A6" s="48" t="s">
        <v>3</v>
      </c>
      <c r="B6" s="45" t="s">
        <v>12</v>
      </c>
      <c r="C6" s="45" t="s">
        <v>13</v>
      </c>
      <c r="D6" s="50" t="s">
        <v>14</v>
      </c>
      <c r="E6" s="45" t="s">
        <v>9</v>
      </c>
      <c r="F6" s="46"/>
    </row>
    <row r="7" spans="1:6" s="8" customFormat="1" ht="72" customHeight="1" thickBot="1" x14ac:dyDescent="0.25">
      <c r="A7" s="49"/>
      <c r="B7" s="47"/>
      <c r="C7" s="47"/>
      <c r="D7" s="51"/>
      <c r="E7" s="18" t="s">
        <v>10</v>
      </c>
      <c r="F7" s="17" t="s">
        <v>11</v>
      </c>
    </row>
    <row r="8" spans="1:6" s="8" customFormat="1" ht="16.5" thickBot="1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1">
        <v>6</v>
      </c>
    </row>
    <row r="9" spans="1:6" s="5" customFormat="1" ht="63" x14ac:dyDescent="0.2">
      <c r="A9" s="19" t="s">
        <v>24</v>
      </c>
      <c r="B9" s="22">
        <f>SUM(B10:B12)</f>
        <v>3160.55</v>
      </c>
      <c r="C9" s="22">
        <f t="shared" ref="C9:D9" si="0">SUM(C10:C12)</f>
        <v>6900.2000000000007</v>
      </c>
      <c r="D9" s="22">
        <f t="shared" si="0"/>
        <v>6240.6</v>
      </c>
      <c r="E9" s="23">
        <f>D9-C9</f>
        <v>-659.60000000000036</v>
      </c>
      <c r="F9" s="23">
        <f t="shared" ref="F9:F14" si="1">D9/C9*100</f>
        <v>90.440856786759809</v>
      </c>
    </row>
    <row r="10" spans="1:6" x14ac:dyDescent="0.2">
      <c r="A10" s="24" t="s">
        <v>1</v>
      </c>
      <c r="B10" s="25">
        <f>5193.1/2</f>
        <v>2596.5500000000002</v>
      </c>
      <c r="C10" s="25">
        <v>2554.4</v>
      </c>
      <c r="D10" s="26">
        <v>1894.8</v>
      </c>
      <c r="E10" s="26">
        <f t="shared" ref="E10:E29" si="2">D10-C10</f>
        <v>-659.60000000000014</v>
      </c>
      <c r="F10" s="26">
        <f t="shared" si="1"/>
        <v>74.17788913247729</v>
      </c>
    </row>
    <row r="11" spans="1:6" x14ac:dyDescent="0.2">
      <c r="A11" s="27" t="s">
        <v>15</v>
      </c>
      <c r="B11" s="28">
        <f>(488+640)/2</f>
        <v>564</v>
      </c>
      <c r="C11" s="28">
        <v>564</v>
      </c>
      <c r="D11" s="29">
        <v>564</v>
      </c>
      <c r="E11" s="29">
        <f t="shared" si="2"/>
        <v>0</v>
      </c>
      <c r="F11" s="29">
        <f t="shared" si="1"/>
        <v>100</v>
      </c>
    </row>
    <row r="12" spans="1:6" ht="16.5" thickBot="1" x14ac:dyDescent="0.25">
      <c r="A12" s="27" t="s">
        <v>2</v>
      </c>
      <c r="B12" s="28">
        <v>0</v>
      </c>
      <c r="C12" s="28">
        <v>3781.8</v>
      </c>
      <c r="D12" s="29">
        <v>3781.8</v>
      </c>
      <c r="E12" s="29">
        <f t="shared" si="2"/>
        <v>0</v>
      </c>
      <c r="F12" s="29">
        <f t="shared" si="1"/>
        <v>100</v>
      </c>
    </row>
    <row r="13" spans="1:6" s="5" customFormat="1" ht="78.75" x14ac:dyDescent="0.2">
      <c r="A13" s="30" t="s">
        <v>25</v>
      </c>
      <c r="B13" s="23">
        <f>SUM(B14:B15)</f>
        <v>1176.55</v>
      </c>
      <c r="C13" s="23">
        <f t="shared" ref="C13:D13" si="3">SUM(C14:C15)</f>
        <v>2143.1000000000004</v>
      </c>
      <c r="D13" s="23">
        <f t="shared" si="3"/>
        <v>2101.3000000000002</v>
      </c>
      <c r="E13" s="23">
        <f t="shared" si="2"/>
        <v>-41.800000000000182</v>
      </c>
      <c r="F13" s="23">
        <f t="shared" si="1"/>
        <v>98.049554383836494</v>
      </c>
    </row>
    <row r="14" spans="1:6" x14ac:dyDescent="0.2">
      <c r="A14" s="24" t="s">
        <v>1</v>
      </c>
      <c r="B14" s="25">
        <f>2353.1/2</f>
        <v>1176.55</v>
      </c>
      <c r="C14" s="25">
        <v>1292.4000000000001</v>
      </c>
      <c r="D14" s="26">
        <v>1250.5999999999999</v>
      </c>
      <c r="E14" s="26">
        <f t="shared" si="2"/>
        <v>-41.800000000000182</v>
      </c>
      <c r="F14" s="26">
        <f t="shared" si="1"/>
        <v>96.765707211389653</v>
      </c>
    </row>
    <row r="15" spans="1:6" ht="16.5" thickBot="1" x14ac:dyDescent="0.25">
      <c r="A15" s="31" t="s">
        <v>2</v>
      </c>
      <c r="B15" s="32">
        <v>0</v>
      </c>
      <c r="C15" s="32">
        <v>850.7</v>
      </c>
      <c r="D15" s="33">
        <v>850.7</v>
      </c>
      <c r="E15" s="33">
        <f t="shared" si="2"/>
        <v>0</v>
      </c>
      <c r="F15" s="33">
        <v>0</v>
      </c>
    </row>
    <row r="16" spans="1:6" ht="31.5" x14ac:dyDescent="0.2">
      <c r="A16" s="30" t="s">
        <v>8</v>
      </c>
      <c r="B16" s="23">
        <f>B9+B13</f>
        <v>4337.1000000000004</v>
      </c>
      <c r="C16" s="23">
        <f t="shared" ref="C16:D16" si="4">C9+C13</f>
        <v>9043.3000000000011</v>
      </c>
      <c r="D16" s="23">
        <f t="shared" si="4"/>
        <v>8341.9000000000015</v>
      </c>
      <c r="E16" s="23">
        <f t="shared" si="2"/>
        <v>-701.39999999999964</v>
      </c>
      <c r="F16" s="34">
        <f t="shared" ref="F16:F21" si="5">D16/C16*100</f>
        <v>92.24398173233223</v>
      </c>
    </row>
    <row r="17" spans="1:6" x14ac:dyDescent="0.2">
      <c r="A17" s="24" t="s">
        <v>1</v>
      </c>
      <c r="B17" s="25">
        <f>B10+B14</f>
        <v>3773.1000000000004</v>
      </c>
      <c r="C17" s="25">
        <f t="shared" ref="C17:D17" si="6">C10+C14</f>
        <v>3846.8</v>
      </c>
      <c r="D17" s="25">
        <f t="shared" si="6"/>
        <v>3145.3999999999996</v>
      </c>
      <c r="E17" s="25">
        <f t="shared" si="2"/>
        <v>-701.40000000000055</v>
      </c>
      <c r="F17" s="25">
        <f t="shared" si="5"/>
        <v>81.766663200582286</v>
      </c>
    </row>
    <row r="18" spans="1:6" x14ac:dyDescent="0.2">
      <c r="A18" s="27" t="s">
        <v>15</v>
      </c>
      <c r="B18" s="28">
        <f>B11</f>
        <v>564</v>
      </c>
      <c r="C18" s="28">
        <f>C11</f>
        <v>564</v>
      </c>
      <c r="D18" s="28">
        <f>D11</f>
        <v>564</v>
      </c>
      <c r="E18" s="29">
        <f t="shared" si="2"/>
        <v>0</v>
      </c>
      <c r="F18" s="29">
        <f>D18/C18*100</f>
        <v>100</v>
      </c>
    </row>
    <row r="19" spans="1:6" ht="16.5" thickBot="1" x14ac:dyDescent="0.25">
      <c r="A19" s="35" t="s">
        <v>2</v>
      </c>
      <c r="B19" s="25">
        <f>B12+B15</f>
        <v>0</v>
      </c>
      <c r="C19" s="25">
        <f t="shared" ref="C19:D19" si="7">C12+C15</f>
        <v>4632.5</v>
      </c>
      <c r="D19" s="25">
        <f t="shared" si="7"/>
        <v>4632.5</v>
      </c>
      <c r="E19" s="33">
        <f t="shared" si="2"/>
        <v>0</v>
      </c>
      <c r="F19" s="33">
        <f t="shared" si="5"/>
        <v>100</v>
      </c>
    </row>
    <row r="20" spans="1:6" ht="31.5" x14ac:dyDescent="0.2">
      <c r="A20" s="30" t="s">
        <v>16</v>
      </c>
      <c r="B20" s="23">
        <f>SUM(B21:B22)</f>
        <v>0</v>
      </c>
      <c r="C20" s="23">
        <f t="shared" ref="C20:D20" si="8">SUM(C21:C22)</f>
        <v>40.1</v>
      </c>
      <c r="D20" s="23">
        <f t="shared" si="8"/>
        <v>40.1</v>
      </c>
      <c r="E20" s="23">
        <f t="shared" si="2"/>
        <v>0</v>
      </c>
      <c r="F20" s="23">
        <f t="shared" si="5"/>
        <v>100</v>
      </c>
    </row>
    <row r="21" spans="1:6" x14ac:dyDescent="0.2">
      <c r="A21" s="24" t="s">
        <v>1</v>
      </c>
      <c r="B21" s="25">
        <v>0</v>
      </c>
      <c r="C21" s="25">
        <v>40.1</v>
      </c>
      <c r="D21" s="26">
        <v>40.1</v>
      </c>
      <c r="E21" s="26">
        <f t="shared" si="2"/>
        <v>0</v>
      </c>
      <c r="F21" s="26">
        <f t="shared" si="5"/>
        <v>100</v>
      </c>
    </row>
    <row r="22" spans="1:6" ht="16.5" thickBot="1" x14ac:dyDescent="0.25">
      <c r="A22" s="35" t="s">
        <v>2</v>
      </c>
      <c r="B22" s="32">
        <v>0</v>
      </c>
      <c r="C22" s="32">
        <v>0</v>
      </c>
      <c r="D22" s="32">
        <v>0</v>
      </c>
      <c r="E22" s="33">
        <f t="shared" si="2"/>
        <v>0</v>
      </c>
      <c r="F22" s="33">
        <v>100</v>
      </c>
    </row>
    <row r="23" spans="1:6" ht="47.25" x14ac:dyDescent="0.2">
      <c r="A23" s="30" t="s">
        <v>17</v>
      </c>
      <c r="B23" s="23">
        <f>SUM(B24:B27)</f>
        <v>4985</v>
      </c>
      <c r="C23" s="23">
        <f t="shared" ref="C23:D23" si="9">SUM(C24:C27)</f>
        <v>6134.5</v>
      </c>
      <c r="D23" s="23">
        <f t="shared" si="9"/>
        <v>5461.2</v>
      </c>
      <c r="E23" s="23">
        <f t="shared" si="2"/>
        <v>-673.30000000000018</v>
      </c>
      <c r="F23" s="23">
        <f t="shared" ref="F23:F29" si="10">D23/C23*100</f>
        <v>89.024370364332867</v>
      </c>
    </row>
    <row r="24" spans="1:6" x14ac:dyDescent="0.2">
      <c r="A24" s="24" t="s">
        <v>1</v>
      </c>
      <c r="B24" s="25">
        <f>9614.4/2</f>
        <v>4807.2</v>
      </c>
      <c r="C24" s="25">
        <v>4827.5</v>
      </c>
      <c r="D24" s="25">
        <v>4154.2</v>
      </c>
      <c r="E24" s="26">
        <f t="shared" si="2"/>
        <v>-673.30000000000018</v>
      </c>
      <c r="F24" s="26">
        <f t="shared" si="10"/>
        <v>86.052822371828057</v>
      </c>
    </row>
    <row r="25" spans="1:6" x14ac:dyDescent="0.2">
      <c r="A25" s="27" t="s">
        <v>15</v>
      </c>
      <c r="B25" s="28">
        <v>0</v>
      </c>
      <c r="C25" s="28">
        <v>181.6</v>
      </c>
      <c r="D25" s="28">
        <v>181.6</v>
      </c>
      <c r="E25" s="29">
        <f t="shared" si="2"/>
        <v>0</v>
      </c>
      <c r="F25" s="29">
        <f t="shared" si="10"/>
        <v>100</v>
      </c>
    </row>
    <row r="26" spans="1:6" ht="31.5" x14ac:dyDescent="0.2">
      <c r="A26" s="27" t="s">
        <v>18</v>
      </c>
      <c r="B26" s="28">
        <f>347.4/2</f>
        <v>173.7</v>
      </c>
      <c r="C26" s="28">
        <v>185.7</v>
      </c>
      <c r="D26" s="28">
        <v>185.7</v>
      </c>
      <c r="E26" s="29">
        <f t="shared" si="2"/>
        <v>0</v>
      </c>
      <c r="F26" s="29">
        <f t="shared" si="10"/>
        <v>100</v>
      </c>
    </row>
    <row r="27" spans="1:6" ht="16.5" thickBot="1" x14ac:dyDescent="0.25">
      <c r="A27" s="35" t="s">
        <v>2</v>
      </c>
      <c r="B27" s="32">
        <f>8.2/2</f>
        <v>4.0999999999999996</v>
      </c>
      <c r="C27" s="32">
        <v>939.7</v>
      </c>
      <c r="D27" s="32">
        <v>939.7</v>
      </c>
      <c r="E27" s="33">
        <f t="shared" si="2"/>
        <v>0</v>
      </c>
      <c r="F27" s="33">
        <f t="shared" si="10"/>
        <v>100</v>
      </c>
    </row>
    <row r="28" spans="1:6" ht="63" x14ac:dyDescent="0.2">
      <c r="A28" s="30" t="s">
        <v>19</v>
      </c>
      <c r="B28" s="23">
        <f>SUM(B29:B30)</f>
        <v>5</v>
      </c>
      <c r="C28" s="23">
        <f t="shared" ref="C28:D28" si="11">SUM(C29:C30)</f>
        <v>5</v>
      </c>
      <c r="D28" s="23">
        <f t="shared" si="11"/>
        <v>0</v>
      </c>
      <c r="E28" s="23">
        <f t="shared" si="2"/>
        <v>-5</v>
      </c>
      <c r="F28" s="23">
        <f t="shared" si="10"/>
        <v>0</v>
      </c>
    </row>
    <row r="29" spans="1:6" x14ac:dyDescent="0.2">
      <c r="A29" s="24" t="s">
        <v>1</v>
      </c>
      <c r="B29" s="25">
        <f>10/2</f>
        <v>5</v>
      </c>
      <c r="C29" s="25">
        <v>5</v>
      </c>
      <c r="D29" s="26">
        <v>0</v>
      </c>
      <c r="E29" s="26">
        <f t="shared" si="2"/>
        <v>-5</v>
      </c>
      <c r="F29" s="26">
        <f t="shared" si="10"/>
        <v>0</v>
      </c>
    </row>
    <row r="30" spans="1:6" ht="16.5" thickBot="1" x14ac:dyDescent="0.25">
      <c r="A30" s="35" t="s">
        <v>2</v>
      </c>
      <c r="B30" s="32">
        <v>0</v>
      </c>
      <c r="C30" s="32">
        <v>0</v>
      </c>
      <c r="D30" s="33">
        <v>0</v>
      </c>
      <c r="E30" s="33">
        <v>0</v>
      </c>
      <c r="F30" s="33">
        <v>0</v>
      </c>
    </row>
    <row r="31" spans="1:6" ht="47.25" x14ac:dyDescent="0.2">
      <c r="A31" s="30" t="s">
        <v>20</v>
      </c>
      <c r="B31" s="23">
        <f>SUM(B32:B33)</f>
        <v>1314.4</v>
      </c>
      <c r="C31" s="23">
        <f t="shared" ref="C31:D31" si="12">SUM(C32:C33)</f>
        <v>1314.4</v>
      </c>
      <c r="D31" s="23">
        <f t="shared" si="12"/>
        <v>1314.4</v>
      </c>
      <c r="E31" s="23">
        <f>D31-C31</f>
        <v>0</v>
      </c>
      <c r="F31" s="23">
        <f>D31/C31*100</f>
        <v>100</v>
      </c>
    </row>
    <row r="32" spans="1:6" x14ac:dyDescent="0.2">
      <c r="A32" s="24" t="s">
        <v>1</v>
      </c>
      <c r="B32" s="25">
        <f>2628.8/2</f>
        <v>1314.4</v>
      </c>
      <c r="C32" s="25">
        <v>1314.4</v>
      </c>
      <c r="D32" s="25">
        <v>1314.4</v>
      </c>
      <c r="E32" s="26">
        <v>0</v>
      </c>
      <c r="F32" s="26">
        <v>100</v>
      </c>
    </row>
    <row r="33" spans="1:6" ht="16.5" thickBot="1" x14ac:dyDescent="0.25">
      <c r="A33" s="35" t="s">
        <v>2</v>
      </c>
      <c r="B33" s="32">
        <v>0</v>
      </c>
      <c r="C33" s="32">
        <v>0</v>
      </c>
      <c r="D33" s="32">
        <v>0</v>
      </c>
      <c r="E33" s="33">
        <v>0</v>
      </c>
      <c r="F33" s="33">
        <v>0</v>
      </c>
    </row>
    <row r="34" spans="1:6" ht="16.5" thickBot="1" x14ac:dyDescent="0.25">
      <c r="A34" s="31" t="s">
        <v>21</v>
      </c>
      <c r="B34" s="20">
        <f>B31+B28+B20+B23</f>
        <v>6304.4</v>
      </c>
      <c r="C34" s="20">
        <f t="shared" ref="C34:D34" si="13">C31+C28+C20+C23</f>
        <v>7494</v>
      </c>
      <c r="D34" s="20">
        <f t="shared" si="13"/>
        <v>6815.7</v>
      </c>
      <c r="E34" s="21">
        <f>D34-C34</f>
        <v>-678.30000000000018</v>
      </c>
      <c r="F34" s="21">
        <f>D34/C34*100</f>
        <v>90.948759007205766</v>
      </c>
    </row>
    <row r="35" spans="1:6" ht="16.5" thickBot="1" x14ac:dyDescent="0.25">
      <c r="A35" s="24" t="s">
        <v>1</v>
      </c>
      <c r="B35" s="20">
        <f>B21+B24+B29+B32</f>
        <v>6126.6</v>
      </c>
      <c r="C35" s="20">
        <f t="shared" ref="C35:D35" si="14">C21+C24+C29+C32</f>
        <v>6187</v>
      </c>
      <c r="D35" s="20">
        <f t="shared" si="14"/>
        <v>5508.7000000000007</v>
      </c>
      <c r="E35" s="21">
        <f t="shared" ref="E35:E38" si="15">D35-C35</f>
        <v>-678.29999999999927</v>
      </c>
      <c r="F35" s="21">
        <f t="shared" ref="F35:F38" si="16">D35/C35*100</f>
        <v>89.036689833521905</v>
      </c>
    </row>
    <row r="36" spans="1:6" ht="16.5" thickBot="1" x14ac:dyDescent="0.25">
      <c r="A36" s="27" t="s">
        <v>15</v>
      </c>
      <c r="B36" s="20">
        <f>B25</f>
        <v>0</v>
      </c>
      <c r="C36" s="20">
        <f t="shared" ref="C36:D36" si="17">C25</f>
        <v>181.6</v>
      </c>
      <c r="D36" s="20">
        <f t="shared" si="17"/>
        <v>181.6</v>
      </c>
      <c r="E36" s="21">
        <f t="shared" si="15"/>
        <v>0</v>
      </c>
      <c r="F36" s="21">
        <f t="shared" si="16"/>
        <v>100</v>
      </c>
    </row>
    <row r="37" spans="1:6" ht="32.25" thickBot="1" x14ac:dyDescent="0.25">
      <c r="A37" s="27" t="s">
        <v>18</v>
      </c>
      <c r="B37" s="20">
        <f>B26</f>
        <v>173.7</v>
      </c>
      <c r="C37" s="20">
        <f t="shared" ref="C37:D37" si="18">C26</f>
        <v>185.7</v>
      </c>
      <c r="D37" s="20">
        <f t="shared" si="18"/>
        <v>185.7</v>
      </c>
      <c r="E37" s="21">
        <f t="shared" si="15"/>
        <v>0</v>
      </c>
      <c r="F37" s="21">
        <f t="shared" si="16"/>
        <v>100</v>
      </c>
    </row>
    <row r="38" spans="1:6" ht="16.5" thickBot="1" x14ac:dyDescent="0.25">
      <c r="A38" s="35" t="s">
        <v>2</v>
      </c>
      <c r="B38" s="20">
        <f>B22+B27+B30+B33</f>
        <v>4.0999999999999996</v>
      </c>
      <c r="C38" s="20">
        <f t="shared" ref="C38:D38" si="19">C22+C27+C30+C33</f>
        <v>939.7</v>
      </c>
      <c r="D38" s="20">
        <f t="shared" si="19"/>
        <v>939.7</v>
      </c>
      <c r="E38" s="21">
        <f t="shared" si="15"/>
        <v>0</v>
      </c>
      <c r="F38" s="21">
        <f t="shared" si="16"/>
        <v>100</v>
      </c>
    </row>
    <row r="39" spans="1:6" s="5" customFormat="1" ht="16.5" thickBot="1" x14ac:dyDescent="0.25">
      <c r="A39" s="36" t="s">
        <v>0</v>
      </c>
      <c r="B39" s="37">
        <f>B34+B16</f>
        <v>10641.5</v>
      </c>
      <c r="C39" s="37">
        <f t="shared" ref="C39:D39" si="20">C31+C28+C23+C20+C16</f>
        <v>16537.300000000003</v>
      </c>
      <c r="D39" s="37">
        <f t="shared" si="20"/>
        <v>15157.600000000002</v>
      </c>
      <c r="E39" s="37">
        <f>D39-C39</f>
        <v>-1379.7000000000007</v>
      </c>
      <c r="F39" s="37">
        <f>D39/C39*100</f>
        <v>91.657041959691128</v>
      </c>
    </row>
    <row r="40" spans="1:6" x14ac:dyDescent="0.2">
      <c r="A40" s="15"/>
      <c r="B40" s="16"/>
      <c r="C40" s="38"/>
      <c r="D40" s="38"/>
      <c r="E40" s="38"/>
      <c r="F40" s="38"/>
    </row>
    <row r="41" spans="1:6" x14ac:dyDescent="0.2">
      <c r="A41" s="39" t="s">
        <v>4</v>
      </c>
      <c r="B41" s="40">
        <f>B17+B21+B24+B29+B32</f>
        <v>9899.6999999999989</v>
      </c>
      <c r="C41" s="40">
        <f t="shared" ref="C41:D41" si="21">C17+C21+C24+C29+C32</f>
        <v>10033.799999999999</v>
      </c>
      <c r="D41" s="40">
        <f t="shared" si="21"/>
        <v>8654.0999999999985</v>
      </c>
      <c r="E41" s="40">
        <f>D41-C41</f>
        <v>-1379.7000000000007</v>
      </c>
      <c r="F41" s="40">
        <f>D41/C41*100</f>
        <v>86.249476768522385</v>
      </c>
    </row>
    <row r="42" spans="1:6" x14ac:dyDescent="0.2">
      <c r="A42" s="39" t="s">
        <v>22</v>
      </c>
      <c r="B42" s="40">
        <f>B18+B25</f>
        <v>564</v>
      </c>
      <c r="C42" s="40">
        <f t="shared" ref="C42:D42" si="22">C18+C25</f>
        <v>745.6</v>
      </c>
      <c r="D42" s="40">
        <f t="shared" si="22"/>
        <v>745.6</v>
      </c>
      <c r="E42" s="40">
        <f>D42-C42</f>
        <v>0</v>
      </c>
      <c r="F42" s="40">
        <f>D42/C42*100</f>
        <v>100</v>
      </c>
    </row>
    <row r="43" spans="1:6" x14ac:dyDescent="0.2">
      <c r="A43" s="39" t="s">
        <v>23</v>
      </c>
      <c r="B43" s="40">
        <f>B26</f>
        <v>173.7</v>
      </c>
      <c r="C43" s="40">
        <f t="shared" ref="C43:D43" si="23">C26</f>
        <v>185.7</v>
      </c>
      <c r="D43" s="40">
        <f t="shared" si="23"/>
        <v>185.7</v>
      </c>
      <c r="E43" s="40">
        <f>D43-C43</f>
        <v>0</v>
      </c>
      <c r="F43" s="40">
        <f>D43/C43*100</f>
        <v>100</v>
      </c>
    </row>
    <row r="44" spans="1:6" x14ac:dyDescent="0.2">
      <c r="A44" s="39" t="s">
        <v>6</v>
      </c>
      <c r="B44" s="40">
        <f>B19+B22+B27+B30+B33</f>
        <v>4.0999999999999996</v>
      </c>
      <c r="C44" s="40">
        <f t="shared" ref="C44:D44" si="24">C19+C22+C27+C30+C33</f>
        <v>5572.2</v>
      </c>
      <c r="D44" s="40">
        <f t="shared" si="24"/>
        <v>5572.2</v>
      </c>
      <c r="E44" s="40">
        <f>D44-C44</f>
        <v>0</v>
      </c>
      <c r="F44" s="40">
        <f>D44/C44*100</f>
        <v>100</v>
      </c>
    </row>
    <row r="45" spans="1:6" s="5" customFormat="1" x14ac:dyDescent="0.2">
      <c r="A45" s="41" t="s">
        <v>5</v>
      </c>
      <c r="B45" s="42">
        <f>SUM(B41:B44)</f>
        <v>10641.5</v>
      </c>
      <c r="C45" s="42">
        <f>SUM(C41:C44)</f>
        <v>16537.3</v>
      </c>
      <c r="D45" s="42">
        <f>SUM(D41:D44)</f>
        <v>15157.599999999999</v>
      </c>
      <c r="E45" s="42">
        <f>D45-C45</f>
        <v>-1379.7000000000007</v>
      </c>
      <c r="F45" s="42">
        <f>D45/C45*100</f>
        <v>91.657041959691128</v>
      </c>
    </row>
    <row r="46" spans="1:6" x14ac:dyDescent="0.2">
      <c r="A46" s="15"/>
      <c r="B46" s="16"/>
      <c r="C46" s="16"/>
      <c r="D46" s="16"/>
    </row>
    <row r="47" spans="1:6" x14ac:dyDescent="0.2">
      <c r="B47" s="12"/>
      <c r="C47" s="13"/>
      <c r="D47" s="13"/>
    </row>
    <row r="48" spans="1:6" x14ac:dyDescent="0.2">
      <c r="B48" s="14"/>
    </row>
  </sheetData>
  <mergeCells count="7">
    <mergeCell ref="E1:F1"/>
    <mergeCell ref="A3:F3"/>
    <mergeCell ref="E6:F6"/>
    <mergeCell ref="C6:C7"/>
    <mergeCell ref="B6:B7"/>
    <mergeCell ref="A6:A7"/>
    <mergeCell ref="D6:D7"/>
  </mergeCells>
  <phoneticPr fontId="0" type="noConversion"/>
  <pageMargins left="0.94488188976377963" right="0.31496062992125984" top="0.70866141732283472" bottom="0.74803149606299213" header="0.19685039370078741" footer="0.15748031496062992"/>
  <pageSetup paperSize="9" scale="69" firstPageNumber="25" orientation="portrait" useFirstPageNumber="1" r:id="rId1"/>
  <headerFooter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4</vt:lpstr>
      <vt:lpstr>'приложение 4'!Заголовки_для_печати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Лямина</cp:lastModifiedBy>
  <cp:lastPrinted>2026-04-30T08:37:02Z</cp:lastPrinted>
  <dcterms:created xsi:type="dcterms:W3CDTF">1996-10-08T23:32:33Z</dcterms:created>
  <dcterms:modified xsi:type="dcterms:W3CDTF">2026-05-27T04:32:21Z</dcterms:modified>
</cp:coreProperties>
</file>