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-120" yWindow="-120" windowWidth="24240" windowHeight="13740"/>
  </bookViews>
  <sheets>
    <sheet name="Отчет по источникам" sheetId="3" r:id="rId1"/>
  </sheets>
  <definedNames>
    <definedName name="APPT" localSheetId="0">'Отчет по источникам'!$B$32</definedName>
    <definedName name="FIO" localSheetId="0">'Отчет по источникам'!$G$32</definedName>
    <definedName name="SIGN" localSheetId="0">'Отчет по источникам'!$B$32:$G$32</definedName>
    <definedName name="_xlnm.Print_Titles" localSheetId="0">'Отчет по источникам'!$15:$16</definedName>
    <definedName name="_xlnm.Print_Area" localSheetId="0">'Отчет по источникам'!$A$1:$G$40</definedName>
  </definedNames>
  <calcPr calcId="125725"/>
</workbook>
</file>

<file path=xl/calcChain.xml><?xml version="1.0" encoding="utf-8"?>
<calcChain xmlns="http://schemas.openxmlformats.org/spreadsheetml/2006/main">
  <c r="E21" i="3"/>
  <c r="E40"/>
  <c r="E20"/>
  <c r="E23"/>
  <c r="E27"/>
  <c r="E36" l="1"/>
  <c r="F23"/>
  <c r="F40" s="1"/>
  <c r="E30"/>
  <c r="E29" l="1"/>
  <c r="J18"/>
  <c r="J19"/>
  <c r="E26" l="1"/>
  <c r="F22"/>
  <c r="F21" s="1"/>
  <c r="F20" l="1"/>
  <c r="F36" s="1"/>
  <c r="G23"/>
  <c r="G40" s="1"/>
  <c r="E25"/>
  <c r="E24" s="1"/>
  <c r="G22" l="1"/>
  <c r="G21" l="1"/>
  <c r="G20" s="1"/>
  <c r="G36" s="1"/>
  <c r="G27"/>
  <c r="F27"/>
  <c r="G30"/>
  <c r="G26" l="1"/>
  <c r="G29"/>
  <c r="F26"/>
  <c r="G25" l="1"/>
  <c r="G24" s="1"/>
  <c r="F25"/>
  <c r="F24" s="1"/>
  <c r="G35" l="1"/>
  <c r="G34" s="1"/>
  <c r="G33" s="1"/>
  <c r="G19"/>
  <c r="G39"/>
  <c r="G38" s="1"/>
  <c r="G37" s="1"/>
  <c r="E22"/>
  <c r="G32" l="1"/>
  <c r="G18" s="1"/>
  <c r="E39"/>
  <c r="E38" s="1"/>
  <c r="E37" s="1"/>
  <c r="F35" l="1"/>
  <c r="F34" s="1"/>
  <c r="F33" s="1"/>
  <c r="F19"/>
  <c r="E19" l="1"/>
  <c r="E35"/>
  <c r="E34" s="1"/>
  <c r="E33" s="1"/>
  <c r="E32" s="1"/>
  <c r="F39"/>
  <c r="F38" s="1"/>
  <c r="F37" s="1"/>
  <c r="F32" s="1"/>
  <c r="F18" s="1"/>
  <c r="E18" l="1"/>
  <c r="J20" s="1"/>
  <c r="J21" s="1"/>
</calcChain>
</file>

<file path=xl/sharedStrings.xml><?xml version="1.0" encoding="utf-8"?>
<sst xmlns="http://schemas.openxmlformats.org/spreadsheetml/2006/main" count="87" uniqueCount="63">
  <si>
    <t>738</t>
  </si>
  <si>
    <t>01000000000000000</t>
  </si>
  <si>
    <t>ИСТОЧНИКИ ВНУТРЕННЕГО ФИНАНСИРОВАНИЯ ДЕФИЦИТОВ БЮДЖЕТОВ</t>
  </si>
  <si>
    <t>01020000000000000</t>
  </si>
  <si>
    <t>Кредиты кредитных организаций в валюте Российской Федерации</t>
  </si>
  <si>
    <t>01020000040000710</t>
  </si>
  <si>
    <t>01020000040000810</t>
  </si>
  <si>
    <t>01030000000000000</t>
  </si>
  <si>
    <t>01030100000000000</t>
  </si>
  <si>
    <t>01030100040000810</t>
  </si>
  <si>
    <t>01050000000000000</t>
  </si>
  <si>
    <t>Изменение остатков средств на счетах по учету средств бюджетов</t>
  </si>
  <si>
    <t>01050201040000510</t>
  </si>
  <si>
    <t>Увеличение прочих остатков денежных средств бюджетов городских округов</t>
  </si>
  <si>
    <t>01050201040000610</t>
  </si>
  <si>
    <t>рублей</t>
  </si>
  <si>
    <t>01020000000000700</t>
  </si>
  <si>
    <t>01020000000000800</t>
  </si>
  <si>
    <t>01030100000000700</t>
  </si>
  <si>
    <t>01030100000000800</t>
  </si>
  <si>
    <t>Увеличение прочих остатков денежных средств бюджетов</t>
  </si>
  <si>
    <t>Уменьшение прочих остатков денежных средств бюджетов</t>
  </si>
  <si>
    <t>Увеличение остатков средств бюджетов</t>
  </si>
  <si>
    <t>Уменьшение остатков средств бюджетов</t>
  </si>
  <si>
    <t>01050000000000500</t>
  </si>
  <si>
    <t>01050200000000500</t>
  </si>
  <si>
    <t>Увеличение прочих остатков средств бюджетов</t>
  </si>
  <si>
    <t>01050201000000510</t>
  </si>
  <si>
    <t>01050000000000600</t>
  </si>
  <si>
    <t>01050200000000600</t>
  </si>
  <si>
    <t>01050201000000610</t>
  </si>
  <si>
    <t>Уменьшение прочих остатков средств бюджетов</t>
  </si>
  <si>
    <t>Уменьшение  прочих остатков денежных средств бюджетов городских округов</t>
  </si>
  <si>
    <t xml:space="preserve">Приложение 1    </t>
  </si>
  <si>
    <t>№                     п/п</t>
  </si>
  <si>
    <t>Наименование кода классификации источников финансирования дефицитов бюджетов</t>
  </si>
  <si>
    <t xml:space="preserve"> Код классификации источников финансирования дефицитов бюджетов</t>
  </si>
  <si>
    <t>главного администратора источников финансирования дефицитов бюджетов</t>
  </si>
  <si>
    <t>01030100040000710</t>
  </si>
  <si>
    <t xml:space="preserve">к решению Ачинского городского </t>
  </si>
  <si>
    <t>группы, подгруппы, статьи, подстатьи, элемента, подвида, аналитической группы  вида источников финансирования дефицитов бюджетов</t>
  </si>
  <si>
    <t>Финансовое управление администрации города Ачинска</t>
  </si>
  <si>
    <t>Привлечение кредитов от кредитных организаций в валюте Российской Федерации</t>
  </si>
  <si>
    <t>Привлечение городскими округами кредитов от кредитных организаций в валюте Российской Федерации</t>
  </si>
  <si>
    <t xml:space="preserve">Погашение кредитов, предоставленных кредитными организациями в валюте Российской Федерации
</t>
  </si>
  <si>
    <t>Погашение городскими округами кредитов от кредитных организаций в валюте Российской Федерации</t>
  </si>
  <si>
    <t>Бюджетные кредиты из других бюджетов бюджетной системы Российской Федерации</t>
  </si>
  <si>
    <t>Бюджетные кредиты из других бюджетов бюджетной системы Российской Федерации в валюте Российской Федерации</t>
  </si>
  <si>
    <t>Привлечение кредитов из других бюджетов бюджетной системы Российской Федерации бюджетами городских округов в валюте Российской Федерации</t>
  </si>
  <si>
    <t>Привлечение бюджетных кредитов из других бюджетов бюджетной системы Российской Федерации в валюте Российской Федерации</t>
  </si>
  <si>
    <t>Погашение бюджетных кредитов, полученных из других бюджетов бюджетной системы Российской Федерации в валюте Российской Федерации</t>
  </si>
  <si>
    <t>Погашение бюджетами городских округов кредитов из других бюджетов бюджетной системы Российской Федерации в валюте Российской Федерации</t>
  </si>
  <si>
    <t>Сумма 
на 2025 год</t>
  </si>
  <si>
    <t>Сумма 
на 2026 год</t>
  </si>
  <si>
    <t>01030100045200710</t>
  </si>
  <si>
    <t>Привлечение кредитов из других бюджетов бюджетной системы Российской Федерации бюджетами городских округов в валюте Российской Федерации (бюджетные кредиты на пополнение остатка средств на едином счете бюджета)</t>
  </si>
  <si>
    <t>Погашение бюджетами городских округов кредитов из других бюджетов бюджетной системы Российской Федерации в валюте Российской Федерации (бюджетные кредиты на пополнение остатка средств на едином счете бюджета)</t>
  </si>
  <si>
    <t>Источники внутреннего финансирования дефицита бюджета города
на 2025 год и плановый период 2026-2027 годов</t>
  </si>
  <si>
    <t>Сумма 
на 2027 год</t>
  </si>
  <si>
    <t>01030100045200810</t>
  </si>
  <si>
    <t>Совета депутатов от 13.12.2024 № 56-352р</t>
  </si>
  <si>
    <t>Совета депутатов от 00.11.2025 № 00-000р</t>
  </si>
  <si>
    <t xml:space="preserve">к решению Ачинского окружного </t>
  </si>
</sst>
</file>

<file path=xl/styles.xml><?xml version="1.0" encoding="utf-8"?>
<styleSheet xmlns="http://schemas.openxmlformats.org/spreadsheetml/2006/main">
  <fonts count="5">
    <font>
      <sz val="10"/>
      <name val="Arial"/>
      <charset val="204"/>
    </font>
    <font>
      <b/>
      <sz val="10"/>
      <color indexed="0"/>
      <name val="Arial"/>
      <family val="2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5">
    <xf numFmtId="0" fontId="0" fillId="0" borderId="0" xfId="0"/>
    <xf numFmtId="0" fontId="2" fillId="0" borderId="0" xfId="1" applyFont="1" applyAlignment="1" applyProtection="1">
      <alignment horizontal="left" vertical="top" indent="6"/>
      <protection locked="0"/>
    </xf>
    <xf numFmtId="0" fontId="3" fillId="0" borderId="0" xfId="0" applyFont="1"/>
    <xf numFmtId="0" fontId="2" fillId="0" borderId="0" xfId="1" applyFont="1" applyAlignment="1" applyProtection="1">
      <alignment vertical="top"/>
      <protection locked="0"/>
    </xf>
    <xf numFmtId="0" fontId="3" fillId="0" borderId="0" xfId="0" applyFont="1" applyAlignment="1">
      <alignment horizontal="right"/>
    </xf>
    <xf numFmtId="0" fontId="3" fillId="2" borderId="0" xfId="0" applyFont="1" applyFill="1"/>
    <xf numFmtId="0" fontId="3" fillId="2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right" wrapText="1"/>
    </xf>
    <xf numFmtId="4" fontId="3" fillId="2" borderId="1" xfId="0" applyNumberFormat="1" applyFont="1" applyFill="1" applyBorder="1" applyAlignment="1">
      <alignment horizontal="right" vertical="center" wrapText="1"/>
    </xf>
    <xf numFmtId="1" fontId="3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vertical="top" wrapText="1"/>
    </xf>
    <xf numFmtId="49" fontId="3" fillId="2" borderId="1" xfId="0" applyNumberFormat="1" applyFont="1" applyFill="1" applyBorder="1" applyAlignment="1">
      <alignment vertical="center" wrapText="1"/>
    </xf>
    <xf numFmtId="4" fontId="3" fillId="0" borderId="1" xfId="0" applyNumberFormat="1" applyFont="1" applyBorder="1" applyAlignment="1">
      <alignment horizontal="right" vertical="center" wrapText="1"/>
    </xf>
    <xf numFmtId="4" fontId="3" fillId="0" borderId="0" xfId="0" applyNumberFormat="1" applyFont="1"/>
    <xf numFmtId="4" fontId="3" fillId="2" borderId="0" xfId="0" applyNumberFormat="1" applyFont="1" applyFill="1"/>
    <xf numFmtId="2" fontId="3" fillId="0" borderId="0" xfId="0" applyNumberFormat="1" applyFont="1"/>
    <xf numFmtId="0" fontId="4" fillId="0" borderId="0" xfId="0" applyFont="1" applyAlignment="1">
      <alignment horizont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K43"/>
  <sheetViews>
    <sheetView showGridLines="0" tabSelected="1" view="pageBreakPreview" topLeftCell="A25" zoomScaleNormal="100" zoomScaleSheetLayoutView="100" workbookViewId="0">
      <selection activeCell="J16" sqref="J16"/>
    </sheetView>
  </sheetViews>
  <sheetFormatPr defaultColWidth="9.140625" defaultRowHeight="12.75" customHeight="1" outlineLevelRow="3"/>
  <cols>
    <col min="1" max="1" width="5.7109375" style="5" customWidth="1"/>
    <col min="2" max="2" width="17.42578125" style="2" customWidth="1"/>
    <col min="3" max="3" width="22.42578125" style="2" customWidth="1"/>
    <col min="4" max="4" width="66.42578125" style="2" customWidth="1"/>
    <col min="5" max="5" width="18.85546875" style="2" customWidth="1"/>
    <col min="6" max="7" width="18.7109375" style="2" customWidth="1"/>
    <col min="8" max="8" width="9.140625" style="2"/>
    <col min="9" max="9" width="14.28515625" style="2" bestFit="1" customWidth="1"/>
    <col min="10" max="10" width="15.42578125" style="2" bestFit="1" customWidth="1"/>
    <col min="11" max="11" width="17.5703125" style="2" customWidth="1"/>
    <col min="12" max="16384" width="9.140625" style="2"/>
  </cols>
  <sheetData>
    <row r="1" spans="1:7" ht="15.75">
      <c r="E1" s="3" t="s">
        <v>33</v>
      </c>
    </row>
    <row r="2" spans="1:7" ht="15.75">
      <c r="E2" s="3" t="s">
        <v>62</v>
      </c>
    </row>
    <row r="3" spans="1:7" ht="15.75">
      <c r="E3" s="3" t="s">
        <v>61</v>
      </c>
    </row>
    <row r="6" spans="1:7" ht="15.75">
      <c r="E6" s="3" t="s">
        <v>33</v>
      </c>
    </row>
    <row r="7" spans="1:7" ht="15.75">
      <c r="C7" s="3"/>
      <c r="E7" s="3" t="s">
        <v>39</v>
      </c>
    </row>
    <row r="8" spans="1:7" ht="15.75">
      <c r="C8" s="3"/>
      <c r="E8" s="3" t="s">
        <v>60</v>
      </c>
    </row>
    <row r="9" spans="1:7" ht="15.75">
      <c r="C9" s="3"/>
    </row>
    <row r="10" spans="1:7" ht="15.75">
      <c r="F10" s="1"/>
    </row>
    <row r="11" spans="1:7" ht="15.75"/>
    <row r="12" spans="1:7" ht="34.5" customHeight="1">
      <c r="A12" s="17" t="s">
        <v>57</v>
      </c>
      <c r="B12" s="17"/>
      <c r="C12" s="17"/>
      <c r="D12" s="17"/>
      <c r="E12" s="17"/>
      <c r="F12" s="17"/>
      <c r="G12" s="17"/>
    </row>
    <row r="13" spans="1:7" ht="15.75"/>
    <row r="14" spans="1:7" ht="15.75">
      <c r="G14" s="4" t="s">
        <v>15</v>
      </c>
    </row>
    <row r="15" spans="1:7" ht="40.5" customHeight="1">
      <c r="A15" s="18" t="s">
        <v>34</v>
      </c>
      <c r="B15" s="23" t="s">
        <v>36</v>
      </c>
      <c r="C15" s="24"/>
      <c r="D15" s="18" t="s">
        <v>35</v>
      </c>
      <c r="E15" s="19" t="s">
        <v>52</v>
      </c>
      <c r="F15" s="19" t="s">
        <v>53</v>
      </c>
      <c r="G15" s="21" t="s">
        <v>58</v>
      </c>
    </row>
    <row r="16" spans="1:7" ht="130.5" customHeight="1">
      <c r="A16" s="18"/>
      <c r="B16" s="7" t="s">
        <v>37</v>
      </c>
      <c r="C16" s="7" t="s">
        <v>40</v>
      </c>
      <c r="D16" s="18"/>
      <c r="E16" s="20"/>
      <c r="F16" s="20"/>
      <c r="G16" s="22"/>
    </row>
    <row r="17" spans="1:11" ht="15.75">
      <c r="A17" s="10">
        <v>1</v>
      </c>
      <c r="B17" s="7" t="s">
        <v>0</v>
      </c>
      <c r="D17" s="12" t="s">
        <v>41</v>
      </c>
      <c r="E17" s="12"/>
      <c r="F17" s="12"/>
      <c r="G17" s="12"/>
    </row>
    <row r="18" spans="1:11" ht="31.5">
      <c r="A18" s="6">
        <v>2</v>
      </c>
      <c r="B18" s="7" t="s">
        <v>0</v>
      </c>
      <c r="C18" s="7" t="s">
        <v>1</v>
      </c>
      <c r="D18" s="11" t="s">
        <v>2</v>
      </c>
      <c r="E18" s="13">
        <f>E19+E24+E32</f>
        <v>293295225.46999961</v>
      </c>
      <c r="F18" s="13">
        <f>F19+F24+F32</f>
        <v>29731440.540000021</v>
      </c>
      <c r="G18" s="13">
        <f t="shared" ref="G18" si="0">G19+G24+G32</f>
        <v>0</v>
      </c>
      <c r="J18" s="14">
        <f>1695020868*0.1</f>
        <v>169502086.80000001</v>
      </c>
      <c r="K18" s="14"/>
    </row>
    <row r="19" spans="1:11" ht="18.75" customHeight="1" outlineLevel="1">
      <c r="A19" s="10">
        <v>3</v>
      </c>
      <c r="B19" s="7" t="s">
        <v>0</v>
      </c>
      <c r="C19" s="7" t="s">
        <v>3</v>
      </c>
      <c r="D19" s="11" t="s">
        <v>4</v>
      </c>
      <c r="E19" s="8">
        <f>E20-E22</f>
        <v>100791260.31999999</v>
      </c>
      <c r="F19" s="8">
        <f t="shared" ref="F19:G19" si="1">F20-F22</f>
        <v>29731440.540000021</v>
      </c>
      <c r="G19" s="8">
        <f t="shared" si="1"/>
        <v>0</v>
      </c>
      <c r="J19" s="14">
        <f>1666959246*0.1</f>
        <v>166695924.60000002</v>
      </c>
    </row>
    <row r="20" spans="1:11" ht="31.5" outlineLevel="1">
      <c r="A20" s="10">
        <v>4</v>
      </c>
      <c r="B20" s="7" t="s">
        <v>0</v>
      </c>
      <c r="C20" s="7" t="s">
        <v>16</v>
      </c>
      <c r="D20" s="11" t="s">
        <v>42</v>
      </c>
      <c r="E20" s="13">
        <f>E21</f>
        <v>483291260.31999999</v>
      </c>
      <c r="F20" s="9">
        <f>F21</f>
        <v>413022700.86000001</v>
      </c>
      <c r="G20" s="9">
        <f>G21</f>
        <v>413022700.86000001</v>
      </c>
      <c r="J20" s="14">
        <f>E18-E32</f>
        <v>100791260.31999999</v>
      </c>
    </row>
    <row r="21" spans="1:11" ht="31.5" outlineLevel="3">
      <c r="A21" s="6">
        <v>5</v>
      </c>
      <c r="B21" s="7" t="s">
        <v>0</v>
      </c>
      <c r="C21" s="7" t="s">
        <v>5</v>
      </c>
      <c r="D21" s="11" t="s">
        <v>43</v>
      </c>
      <c r="E21" s="13">
        <f>217444524.34+31925499.33+50000000-56971713.49+2755681.19+50000000+45756606.14+15055475.66+1998000+50000000+3137554.64+72189633.47-0.96</f>
        <v>483291260.31999999</v>
      </c>
      <c r="F21" s="9">
        <f>F22+F31+18458217.78+5722346.98+5550875.78</f>
        <v>413022700.86000001</v>
      </c>
      <c r="G21" s="9">
        <f>G22</f>
        <v>413022700.86000001</v>
      </c>
      <c r="J21" s="14">
        <f>J19-J20</f>
        <v>65904664.280000031</v>
      </c>
    </row>
    <row r="22" spans="1:11" ht="34.5" customHeight="1" outlineLevel="3">
      <c r="A22" s="10">
        <v>6</v>
      </c>
      <c r="B22" s="7" t="s">
        <v>0</v>
      </c>
      <c r="C22" s="7" t="s">
        <v>17</v>
      </c>
      <c r="D22" s="11" t="s">
        <v>44</v>
      </c>
      <c r="E22" s="13">
        <f>E23</f>
        <v>382500000</v>
      </c>
      <c r="F22" s="9">
        <f>F23</f>
        <v>383291260.31999999</v>
      </c>
      <c r="G22" s="9">
        <f>G23</f>
        <v>413022700.86000001</v>
      </c>
    </row>
    <row r="23" spans="1:11" ht="31.5" outlineLevel="3">
      <c r="A23" s="10">
        <v>7</v>
      </c>
      <c r="B23" s="7" t="s">
        <v>0</v>
      </c>
      <c r="C23" s="7" t="s">
        <v>6</v>
      </c>
      <c r="D23" s="11" t="s">
        <v>45</v>
      </c>
      <c r="E23" s="13">
        <f>282500000+100000000</f>
        <v>382500000</v>
      </c>
      <c r="F23" s="9">
        <f>E21-100000000</f>
        <v>383291260.31999999</v>
      </c>
      <c r="G23" s="9">
        <f>F21</f>
        <v>413022700.86000001</v>
      </c>
    </row>
    <row r="24" spans="1:11" ht="32.25" customHeight="1" outlineLevel="1">
      <c r="A24" s="6">
        <v>8</v>
      </c>
      <c r="B24" s="7" t="s">
        <v>0</v>
      </c>
      <c r="C24" s="7" t="s">
        <v>7</v>
      </c>
      <c r="D24" s="11" t="s">
        <v>46</v>
      </c>
      <c r="E24" s="13">
        <f>E25</f>
        <v>0</v>
      </c>
      <c r="F24" s="13">
        <f t="shared" ref="F24:G24" si="2">F25</f>
        <v>0</v>
      </c>
      <c r="G24" s="13">
        <f t="shared" si="2"/>
        <v>0</v>
      </c>
    </row>
    <row r="25" spans="1:11" ht="31.5" outlineLevel="2">
      <c r="A25" s="10">
        <v>9</v>
      </c>
      <c r="B25" s="7" t="s">
        <v>0</v>
      </c>
      <c r="C25" s="7" t="s">
        <v>8</v>
      </c>
      <c r="D25" s="11" t="s">
        <v>47</v>
      </c>
      <c r="E25" s="9">
        <f>E26-E29</f>
        <v>0</v>
      </c>
      <c r="F25" s="9">
        <f t="shared" ref="F25:G25" si="3">F26-F29</f>
        <v>0</v>
      </c>
      <c r="G25" s="9">
        <f t="shared" si="3"/>
        <v>0</v>
      </c>
    </row>
    <row r="26" spans="1:11" s="5" customFormat="1" ht="47.25" outlineLevel="2">
      <c r="A26" s="10">
        <v>10</v>
      </c>
      <c r="B26" s="7" t="s">
        <v>0</v>
      </c>
      <c r="C26" s="7" t="s">
        <v>18</v>
      </c>
      <c r="D26" s="11" t="s">
        <v>49</v>
      </c>
      <c r="E26" s="9">
        <f>E27</f>
        <v>517926000</v>
      </c>
      <c r="F26" s="9">
        <f>F27</f>
        <v>0</v>
      </c>
      <c r="G26" s="9">
        <f>G27</f>
        <v>0</v>
      </c>
    </row>
    <row r="27" spans="1:11" s="5" customFormat="1" ht="47.25" outlineLevel="3">
      <c r="A27" s="6">
        <v>11</v>
      </c>
      <c r="B27" s="7" t="s">
        <v>0</v>
      </c>
      <c r="C27" s="7" t="s">
        <v>38</v>
      </c>
      <c r="D27" s="11" t="s">
        <v>48</v>
      </c>
      <c r="E27" s="9">
        <f>E28</f>
        <v>517926000</v>
      </c>
      <c r="F27" s="9">
        <f>35928000-35928000</f>
        <v>0</v>
      </c>
      <c r="G27" s="9">
        <f>35928000-35928000</f>
        <v>0</v>
      </c>
    </row>
    <row r="28" spans="1:11" s="5" customFormat="1" ht="63" outlineLevel="2">
      <c r="A28" s="10">
        <v>12</v>
      </c>
      <c r="B28" s="7" t="s">
        <v>0</v>
      </c>
      <c r="C28" s="7" t="s">
        <v>54</v>
      </c>
      <c r="D28" s="11" t="s">
        <v>55</v>
      </c>
      <c r="E28" s="9">
        <v>517926000</v>
      </c>
      <c r="F28" s="9">
        <v>0</v>
      </c>
      <c r="G28" s="9">
        <v>0</v>
      </c>
      <c r="I28" s="15"/>
    </row>
    <row r="29" spans="1:11" s="5" customFormat="1" ht="47.25" outlineLevel="3">
      <c r="A29" s="10">
        <v>13</v>
      </c>
      <c r="B29" s="7" t="s">
        <v>0</v>
      </c>
      <c r="C29" s="7" t="s">
        <v>19</v>
      </c>
      <c r="D29" s="11" t="s">
        <v>50</v>
      </c>
      <c r="E29" s="9">
        <f>E30</f>
        <v>517926000</v>
      </c>
      <c r="F29" s="9">
        <v>0</v>
      </c>
      <c r="G29" s="9">
        <f>G30</f>
        <v>0</v>
      </c>
    </row>
    <row r="30" spans="1:11" s="5" customFormat="1" ht="47.25" outlineLevel="3">
      <c r="A30" s="6">
        <v>14</v>
      </c>
      <c r="B30" s="7" t="s">
        <v>0</v>
      </c>
      <c r="C30" s="7" t="s">
        <v>9</v>
      </c>
      <c r="D30" s="11" t="s">
        <v>51</v>
      </c>
      <c r="E30" s="9">
        <f>E31</f>
        <v>517926000</v>
      </c>
      <c r="F30" s="9">
        <v>0</v>
      </c>
      <c r="G30" s="9">
        <f>35928000-35928000</f>
        <v>0</v>
      </c>
    </row>
    <row r="31" spans="1:11" s="5" customFormat="1" ht="63" outlineLevel="3">
      <c r="A31" s="10">
        <v>15</v>
      </c>
      <c r="B31" s="7" t="s">
        <v>0</v>
      </c>
      <c r="C31" s="7" t="s">
        <v>59</v>
      </c>
      <c r="D31" s="11" t="s">
        <v>56</v>
      </c>
      <c r="E31" s="9">
        <v>517926000</v>
      </c>
      <c r="F31" s="9">
        <v>0</v>
      </c>
      <c r="G31" s="9">
        <v>0</v>
      </c>
    </row>
    <row r="32" spans="1:11" s="5" customFormat="1" ht="16.5" customHeight="1" outlineLevel="1">
      <c r="A32" s="10">
        <v>16</v>
      </c>
      <c r="B32" s="7" t="s">
        <v>0</v>
      </c>
      <c r="C32" s="7" t="s">
        <v>10</v>
      </c>
      <c r="D32" s="11" t="s">
        <v>11</v>
      </c>
      <c r="E32" s="8">
        <f>E33+E37</f>
        <v>192503965.14999962</v>
      </c>
      <c r="F32" s="8">
        <f>F33+F37</f>
        <v>0</v>
      </c>
      <c r="G32" s="8">
        <f>G33+G37</f>
        <v>0</v>
      </c>
    </row>
    <row r="33" spans="1:7" s="5" customFormat="1" ht="16.5" customHeight="1" outlineLevel="1">
      <c r="A33" s="6">
        <v>17</v>
      </c>
      <c r="B33" s="7" t="s">
        <v>0</v>
      </c>
      <c r="C33" s="7" t="s">
        <v>24</v>
      </c>
      <c r="D33" s="11" t="s">
        <v>22</v>
      </c>
      <c r="E33" s="9">
        <f>E34</f>
        <v>-7216335319.21</v>
      </c>
      <c r="F33" s="9">
        <f>F34</f>
        <v>-5456918572.0199995</v>
      </c>
      <c r="G33" s="9">
        <f>G34</f>
        <v>-5474790300.5099993</v>
      </c>
    </row>
    <row r="34" spans="1:7" s="5" customFormat="1" ht="15.75" outlineLevel="2">
      <c r="A34" s="10">
        <v>18</v>
      </c>
      <c r="B34" s="7" t="s">
        <v>0</v>
      </c>
      <c r="C34" s="7" t="s">
        <v>25</v>
      </c>
      <c r="D34" s="11" t="s">
        <v>26</v>
      </c>
      <c r="E34" s="9">
        <f t="shared" ref="E34:G34" si="4">E35</f>
        <v>-7216335319.21</v>
      </c>
      <c r="F34" s="9">
        <f t="shared" si="4"/>
        <v>-5456918572.0199995</v>
      </c>
      <c r="G34" s="9">
        <f t="shared" si="4"/>
        <v>-5474790300.5099993</v>
      </c>
    </row>
    <row r="35" spans="1:7" s="5" customFormat="1" ht="15.75" outlineLevel="2">
      <c r="A35" s="10">
        <v>19</v>
      </c>
      <c r="B35" s="7" t="s">
        <v>0</v>
      </c>
      <c r="C35" s="7" t="s">
        <v>27</v>
      </c>
      <c r="D35" s="11" t="s">
        <v>20</v>
      </c>
      <c r="E35" s="9">
        <f>E36</f>
        <v>-7216335319.21</v>
      </c>
      <c r="F35" s="9">
        <f>F36</f>
        <v>-5456918572.0199995</v>
      </c>
      <c r="G35" s="9">
        <f>G36</f>
        <v>-5474790300.5099993</v>
      </c>
    </row>
    <row r="36" spans="1:7" s="5" customFormat="1" ht="31.5" outlineLevel="3">
      <c r="A36" s="6">
        <v>20</v>
      </c>
      <c r="B36" s="7" t="s">
        <v>0</v>
      </c>
      <c r="C36" s="7" t="s">
        <v>12</v>
      </c>
      <c r="D36" s="11" t="s">
        <v>13</v>
      </c>
      <c r="E36" s="9">
        <f>-6215118058.89-E21-E27</f>
        <v>-7216335319.21</v>
      </c>
      <c r="F36" s="9">
        <f>-5043895871.16-F20-F27</f>
        <v>-5456918572.0199995</v>
      </c>
      <c r="G36" s="9">
        <f>-5061767599.65-G20-G27</f>
        <v>-5474790300.5099993</v>
      </c>
    </row>
    <row r="37" spans="1:7" s="5" customFormat="1" ht="15.75" outlineLevel="3">
      <c r="A37" s="10">
        <v>21</v>
      </c>
      <c r="B37" s="7" t="s">
        <v>0</v>
      </c>
      <c r="C37" s="7" t="s">
        <v>28</v>
      </c>
      <c r="D37" s="11" t="s">
        <v>23</v>
      </c>
      <c r="E37" s="9">
        <f t="shared" ref="E37:E38" si="5">E38</f>
        <v>7408839284.3599997</v>
      </c>
      <c r="F37" s="9">
        <f t="shared" ref="F37" si="6">F38</f>
        <v>5456918572.0199995</v>
      </c>
      <c r="G37" s="9">
        <f t="shared" ref="G37" si="7">G38</f>
        <v>5474790300.5099993</v>
      </c>
    </row>
    <row r="38" spans="1:7" s="5" customFormat="1" ht="15.75" outlineLevel="3">
      <c r="A38" s="10">
        <v>22</v>
      </c>
      <c r="B38" s="7" t="s">
        <v>0</v>
      </c>
      <c r="C38" s="7" t="s">
        <v>29</v>
      </c>
      <c r="D38" s="11" t="s">
        <v>31</v>
      </c>
      <c r="E38" s="9">
        <f t="shared" si="5"/>
        <v>7408839284.3599997</v>
      </c>
      <c r="F38" s="9">
        <f t="shared" ref="F38" si="8">F39</f>
        <v>5456918572.0199995</v>
      </c>
      <c r="G38" s="9">
        <f t="shared" ref="G38" si="9">G39</f>
        <v>5474790300.5099993</v>
      </c>
    </row>
    <row r="39" spans="1:7" s="5" customFormat="1" ht="15.75">
      <c r="A39" s="6">
        <v>23</v>
      </c>
      <c r="B39" s="7" t="s">
        <v>0</v>
      </c>
      <c r="C39" s="7" t="s">
        <v>30</v>
      </c>
      <c r="D39" s="11" t="s">
        <v>21</v>
      </c>
      <c r="E39" s="9">
        <f>E40</f>
        <v>7408839284.3599997</v>
      </c>
      <c r="F39" s="9">
        <f t="shared" ref="F39:G39" si="10">F40</f>
        <v>5456918572.0199995</v>
      </c>
      <c r="G39" s="9">
        <f t="shared" si="10"/>
        <v>5474790300.5099993</v>
      </c>
    </row>
    <row r="40" spans="1:7" s="5" customFormat="1" ht="35.25" customHeight="1">
      <c r="A40" s="10">
        <v>24</v>
      </c>
      <c r="B40" s="7" t="s">
        <v>0</v>
      </c>
      <c r="C40" s="7" t="s">
        <v>14</v>
      </c>
      <c r="D40" s="11" t="s">
        <v>32</v>
      </c>
      <c r="E40" s="9">
        <f>6508413284.36+E23+E30</f>
        <v>7408839284.3599997</v>
      </c>
      <c r="F40" s="9">
        <f>5073627311.7+F23+F30</f>
        <v>5456918572.0199995</v>
      </c>
      <c r="G40" s="9">
        <f>5061767599.65+G23+G30</f>
        <v>5474790300.5099993</v>
      </c>
    </row>
    <row r="43" spans="1:7" ht="15.75">
      <c r="E43" s="16"/>
      <c r="F43" s="16"/>
      <c r="G43" s="16"/>
    </row>
  </sheetData>
  <mergeCells count="7">
    <mergeCell ref="A12:G12"/>
    <mergeCell ref="A15:A16"/>
    <mergeCell ref="D15:D16"/>
    <mergeCell ref="E15:E16"/>
    <mergeCell ref="F15:F16"/>
    <mergeCell ref="G15:G16"/>
    <mergeCell ref="B15:C15"/>
  </mergeCells>
  <pageMargins left="1.1811023622047245" right="0.59055118110236227" top="0.98425196850393704" bottom="0.78740157480314965" header="0" footer="0"/>
  <pageSetup paperSize="9" scale="50" orientation="portrait" useFirstPageNumber="1" r:id="rId1"/>
  <headerFooter differentOddEven="1">
    <oddHeader>&amp;C&amp;"Times New Roman,обычный"&amp;12
&amp;P</oddHeader>
    <evenHeader>&amp;C&amp;"Times New Roman,обычный"&amp;12
&amp;P</evenHeader>
  </headerFooter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5</vt:i4>
      </vt:variant>
    </vt:vector>
  </HeadingPairs>
  <TitlesOfParts>
    <vt:vector size="6" baseType="lpstr">
      <vt:lpstr>Отчет по источникам</vt:lpstr>
      <vt:lpstr>'Отчет по источникам'!APPT</vt:lpstr>
      <vt:lpstr>'Отчет по источникам'!FIO</vt:lpstr>
      <vt:lpstr>'Отчет по источникам'!SIGN</vt:lpstr>
      <vt:lpstr>'Отчет по источникам'!Заголовки_для_печати</vt:lpstr>
      <vt:lpstr>'Отчет по источникам'!Область_печати</vt:lpstr>
    </vt:vector>
  </TitlesOfParts>
  <Company>BSS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Дина Яхина</dc:creator>
  <cp:lastModifiedBy>Struch</cp:lastModifiedBy>
  <cp:lastPrinted>2025-11-18T10:43:06Z</cp:lastPrinted>
  <dcterms:created xsi:type="dcterms:W3CDTF">2002-03-11T10:22:12Z</dcterms:created>
  <dcterms:modified xsi:type="dcterms:W3CDTF">2025-11-18T10:43:11Z</dcterms:modified>
</cp:coreProperties>
</file>